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35"/>
  </bookViews>
  <sheets>
    <sheet name="Budżet projektu" sheetId="3" r:id="rId1"/>
  </sheets>
  <definedNames>
    <definedName name="_xlnm.Print_Area" localSheetId="0">'Budżet projektu'!$A$1:$Q$60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0" i="3" l="1"/>
  <c r="H30" i="3" l="1"/>
  <c r="L29" i="3"/>
  <c r="L28" i="3"/>
  <c r="L19" i="3"/>
  <c r="L17" i="3"/>
  <c r="L16" i="3"/>
  <c r="L13" i="3"/>
  <c r="L30" i="3" l="1"/>
  <c r="I26" i="3"/>
  <c r="J26" i="3" s="1"/>
  <c r="I29" i="3"/>
  <c r="J29" i="3" s="1"/>
  <c r="I28" i="3"/>
  <c r="J28" i="3" s="1"/>
  <c r="I27" i="3"/>
  <c r="J27" i="3" s="1"/>
  <c r="I15" i="3"/>
  <c r="J15" i="3" s="1"/>
  <c r="I24" i="3"/>
  <c r="J24" i="3" s="1"/>
  <c r="I23" i="3"/>
  <c r="I21" i="3"/>
  <c r="J21" i="3" s="1"/>
  <c r="I22" i="3"/>
  <c r="I18" i="3"/>
  <c r="J18" i="3" s="1"/>
  <c r="I19" i="3"/>
  <c r="J19" i="3" s="1"/>
  <c r="I20" i="3"/>
  <c r="J20" i="3" s="1"/>
  <c r="I25" i="3"/>
  <c r="J25" i="3" s="1"/>
  <c r="I16" i="3"/>
  <c r="J16" i="3" s="1"/>
  <c r="I17" i="3"/>
  <c r="J17" i="3" s="1"/>
  <c r="I14" i="3"/>
  <c r="J14" i="3" s="1"/>
  <c r="I13" i="3"/>
  <c r="J13" i="3" s="1"/>
  <c r="J22" i="3" l="1"/>
  <c r="I30" i="3"/>
  <c r="J23" i="3"/>
  <c r="K48" i="3"/>
  <c r="L48" i="3"/>
  <c r="K40" i="3"/>
  <c r="L40" i="3"/>
  <c r="K34" i="3"/>
  <c r="L34" i="3"/>
  <c r="J30" i="3" l="1"/>
  <c r="L50" i="3"/>
  <c r="K50" i="3"/>
  <c r="J48" i="3" l="1"/>
  <c r="I48" i="3"/>
  <c r="H48" i="3"/>
  <c r="J40" i="3"/>
  <c r="I40" i="3"/>
  <c r="H40" i="3"/>
  <c r="J34" i="3"/>
  <c r="I34" i="3"/>
  <c r="H34" i="3"/>
  <c r="H50" i="3" l="1"/>
  <c r="J50" i="3"/>
  <c r="I50" i="3" l="1"/>
</calcChain>
</file>

<file path=xl/sharedStrings.xml><?xml version="1.0" encoding="utf-8"?>
<sst xmlns="http://schemas.openxmlformats.org/spreadsheetml/2006/main" count="236" uniqueCount="173">
  <si>
    <t>Komponent architektoniczny</t>
  </si>
  <si>
    <t>Komponent cyfrowy</t>
  </si>
  <si>
    <t>Komponent komunikacyjny</t>
  </si>
  <si>
    <t>Komponent organizacyjny</t>
  </si>
  <si>
    <t>Wartość planowanego do realizacji zadania (PLN)</t>
  </si>
  <si>
    <t>A</t>
  </si>
  <si>
    <t>B</t>
  </si>
  <si>
    <t>D</t>
  </si>
  <si>
    <t>E</t>
  </si>
  <si>
    <t>F</t>
  </si>
  <si>
    <t>G</t>
  </si>
  <si>
    <t>Suma</t>
  </si>
  <si>
    <t>Razem</t>
  </si>
  <si>
    <t>Zestawienie zatwierdził/-a:</t>
  </si>
  <si>
    <t>(imię i nazwisko upoważnionej osoby, podpis oraz wskazanie stanowiska w projekcie)</t>
  </si>
  <si>
    <t>Tytuł projektu:</t>
  </si>
  <si>
    <t>kwota brutto</t>
  </si>
  <si>
    <t>kwota netto</t>
  </si>
  <si>
    <t>VAT</t>
  </si>
  <si>
    <t>Sposób rozeznania rynku i oszacowania wartości zadania</t>
  </si>
  <si>
    <t>H</t>
  </si>
  <si>
    <t>I</t>
  </si>
  <si>
    <t>Kategoria dostęności/Rodzaj standardu</t>
  </si>
  <si>
    <t>Nazwa standardu</t>
  </si>
  <si>
    <t>J</t>
  </si>
  <si>
    <t>Nazwa zadania</t>
  </si>
  <si>
    <t>Miernik efektów cząstkowych</t>
  </si>
  <si>
    <t>tak</t>
  </si>
  <si>
    <t>nie</t>
  </si>
  <si>
    <t>od</t>
  </si>
  <si>
    <t>do</t>
  </si>
  <si>
    <t>Szacowany okres realizacji
 (od MM.RRRR do MM.RRRR)</t>
  </si>
  <si>
    <t>K</t>
  </si>
  <si>
    <t>Dokumenty potwierdzające realizację zadania (np. protokół odbioru, zaświadczenie o odbyciu szkolenia)</t>
  </si>
  <si>
    <t>Nazwa [jednostka]</t>
  </si>
  <si>
    <t xml:space="preserve">Nr wersji </t>
  </si>
  <si>
    <t>Czy standard spełniony na dzień składania wniosku?</t>
  </si>
  <si>
    <t>Wartość miernika do osiągnięcia</t>
  </si>
  <si>
    <t>Realizacja szkoleń dla kadry kierowniczej</t>
  </si>
  <si>
    <t>Liczba przeszkolonych członków kadry kierowniczej w ramach szkolenia 1, 2 i 3</t>
  </si>
  <si>
    <t>L</t>
  </si>
  <si>
    <t>W tym wydatki objęte w ramach limitu na cross-financing</t>
  </si>
  <si>
    <t>W tym wydatki objęte w ramach limitu na cross-financing oraz zakupu środków trwałych</t>
  </si>
  <si>
    <t>RO 2.2. Możliwość skorzystania z pomocy asystenta (2)</t>
  </si>
  <si>
    <t>Utworzenie stanowiska pomocy asystenta osoby ze szczególnymi potrzebami.</t>
  </si>
  <si>
    <t xml:space="preserve">C </t>
  </si>
  <si>
    <t>Wykaz wydatków planowanych do poniesienia w ramach realizacji zadania (wraz z podaniem ceny jednostkowej netto poszczególnych rodzajów wydatków wchodzących w skład zadania):
1.
2.
3.</t>
  </si>
  <si>
    <t xml:space="preserve">WO1.2 Powołanie zespołu ds.. Dostępności </t>
  </si>
  <si>
    <t xml:space="preserve">.Zarządzenie Nr 41/2020
Dyrektora Wojewódzkiego Szpitala im. Św. Ojca Pio w Przemyślu
z dnia 21.02.2020 roku
w sprawie powołania Pełnomocnika oraz Zespołu ds. dostępności
</t>
  </si>
  <si>
    <t>liczba zakupionych wind poprawiających komunikacje pionową w szpitalu</t>
  </si>
  <si>
    <t>OA 1 .4 Dostepne gabinety diagnostyczno zabiegowe</t>
  </si>
  <si>
    <t xml:space="preserve">Zarządzenie Nr 41/2020
Dyrektora Wojewódzkiego Szpitala im. Św. Ojca Pio w Przemyślu
z dnia 21.02.2020 roku
w sprawie powołania Pełnomocnika oraz Zespołu ds. dostępności
</t>
  </si>
  <si>
    <t xml:space="preserve">Załącznik nr 1 do wniosku </t>
  </si>
  <si>
    <t xml:space="preserve">Dodatkowy zakres obowiązków </t>
  </si>
  <si>
    <t>liczba osób powołanych w skład zespołu/współpraca przy tworzeniu procedur</t>
  </si>
  <si>
    <t xml:space="preserve">Zakup stanowiska do pobierania krwi - pacjenta otyłego- 11 szt. kwota jednostkowa poniżej 10 tys zł cena netto 1 sztuki ok  6759,25 zł </t>
  </si>
  <si>
    <t xml:space="preserve">Zakup wózka do transportu pacjenta w pozycji leżącej - pacjenta otyłego - 17 szt. cena netto z a 1 szt. 10 185 zł </t>
  </si>
  <si>
    <t xml:space="preserve">Zakup wózków toaletowych 13 szt. kwota jednostkowa poniżej 10 tys zł  cena netto 1 sztuki ok. 5 092,59 zł </t>
  </si>
  <si>
    <t xml:space="preserve">Zakup stołów zabiegowych I - podwyższona nośność dla otyłych- 1 szt. cena netto ok 24 102,00 zł </t>
  </si>
  <si>
    <t xml:space="preserve">Zakup stołów zabiegowych II - pobwyższona nośność dla otyłych - 5 szt. cena netto 1 szt ok.  14 302,80 zł </t>
  </si>
  <si>
    <t xml:space="preserve">a- opisana odpowiednio faktura
b- dowód zapłaty,
c-  protokół odbioru,
</t>
  </si>
  <si>
    <r>
      <t xml:space="preserve">Rozeznanie rynku zostało przeprowadzone po wizji lokalnej zaproszonych telefonicznie oferentów. Wysokość wydatku została oszacowana na podstawie uzyskania 3 ofert od potencjalnych wykonawców:
1. Nazwa potencjalnego wykonawcy: ATTOLLO Montaż i Seris Wind Błażej Cag , Data przekazania oferty: 17.02.2020 r. ,Forma przekazania oferty: osobiście Proponowana kwota: 986.460,00 zł. kwoty ponad limit 40  zostana pokryte ze srodków wnioskodawcy
</t>
    </r>
    <r>
      <rPr>
        <b/>
        <i/>
        <sz val="9"/>
        <rFont val="Arial"/>
        <family val="2"/>
        <charset val="238"/>
      </rPr>
      <t xml:space="preserve">2.Nazwa potencjalnego wykonawcy: Zakład Elektromechaniki Dźwigowej I Insalatorstwa Elektycznego Jan Cag , Data przekazania oferty: 14.02.2020 r., Forma przekazania oferty: osobiście Proponowana kwota: 799.992,00 zł. </t>
    </r>
    <r>
      <rPr>
        <i/>
        <sz val="9"/>
        <rFont val="Arial"/>
        <family val="2"/>
        <charset val="238"/>
      </rPr>
      <t xml:space="preserve">
3. Nazwa potencjalnego wykonawcy: Zakład Usług Wielobranżowych Elektromechanika Dźwigowa Michał Ruszel  , Data przekazania oferty: 13.02.2020 r., Forma przekazania oferty: osobiście Proponowana kwota: 1.033.200,00 zł
</t>
    </r>
  </si>
  <si>
    <r>
      <t xml:space="preserve">Rozeznanie rynku zostało przeprowadzone drogą elektroniczną – email. Wysokość wydatku została oszacowana na podstawie uzyskania 3 ofert od potencjalnych wykonawców:
</t>
    </r>
    <r>
      <rPr>
        <b/>
        <i/>
        <sz val="9"/>
        <rFont val="Arial"/>
        <family val="2"/>
        <charset val="238"/>
      </rPr>
      <t xml:space="preserve">1. Nazwa potencjalnego wykonawcy: Konkret, Data przekazania oferty: 03.03.20 , Forma przekazania oferty: mailowo. Proponowana kwota: 57.117,36zł. </t>
    </r>
    <r>
      <rPr>
        <i/>
        <sz val="9"/>
        <rFont val="Arial"/>
        <family val="2"/>
        <charset val="238"/>
      </rPr>
      <t xml:space="preserve">
2. Nazwa potencjalnego wykonawcy: ANPEXIM, Data przekazania oferty:28.02.2020, Forma przekazania oferty: email. Proponowana kwota: 74.578,84 
3. Nazwa potencjalnego wykonawcy: Promedical, Data przekazania oferty: 02.03.2020, Forma przekazania oferty: email. Proponowana kwota: 30.240,00. 
</t>
    </r>
  </si>
  <si>
    <r>
      <t xml:space="preserve">Rozeznanie rynku zostało przeprowadzone drogą elektronicznąl. Wysokość wydatku została oszacowana na podstawie uzyskania 3 ofert od potencjalnych wykonawców:
</t>
    </r>
    <r>
      <rPr>
        <b/>
        <i/>
        <sz val="9"/>
        <rFont val="Arial"/>
        <family val="2"/>
        <charset val="238"/>
      </rPr>
      <t>1. Nazwa potencjalnego wykonawcy: Senior Mobility. Data przekazania oferty:  28.02.2020 Forma przekazania oferty: oferta sklepu internetowego. Proponowana kwota: 71500,00.</t>
    </r>
    <r>
      <rPr>
        <i/>
        <sz val="9"/>
        <rFont val="Arial"/>
        <family val="2"/>
        <charset val="238"/>
      </rPr>
      <t xml:space="preserve"> 
2. Nazwa potencjalnego wykonawcy: Senior Mobility, Data przekazania oferty:  28.02.2020. Forma przekazania oferty: oferta sklepu internetowego. Proponowana kwota: 55 900,00. 
3. Nazwa potencjalnego wykonawcy: XXL Rehab B , Data przekazania oferty: 28.02.2020, Forma przekazania oferty: oferta sklepu internetowego. Proponowana kwota: 88 400,00. 
</t>
    </r>
  </si>
  <si>
    <r>
      <t xml:space="preserve">Rozeznanie rynku zostało przeprowadzone drogą elektroniczną – email. Wysokość wydatku została oszacowana na podstawie uzyskania 3 ofert od potencjalnych wykonawców:
1. Nazwa potencjalnego wykonawcy: XXLgastro, Data przekazania oferty: 28.02.2020, Forma przekazania oferty:oferta sklepu internetowego. Proponowana kwota: 1 076,00
2. Nazwa potencjalnego wykonawcy: alada, Data przekazania oferty: 28.02.2020, Forma przekazania oferty: oferta sklepu internetowego. Proponowana kwota: 899.00. 
</t>
    </r>
    <r>
      <rPr>
        <b/>
        <i/>
        <sz val="9"/>
        <rFont val="Arial"/>
        <family val="2"/>
        <charset val="238"/>
      </rPr>
      <t xml:space="preserve">3. Nazwa potencjalnego wykonawcy: Empik , Data przekazania oferty:28.02.2020, Forma przekazania oferty: oferta sklepu internetowego . Proponowana kwota: 1 098.00. </t>
    </r>
    <r>
      <rPr>
        <i/>
        <sz val="9"/>
        <rFont val="Arial"/>
        <family val="2"/>
        <charset val="238"/>
      </rPr>
      <t xml:space="preserve">
</t>
    </r>
  </si>
  <si>
    <r>
      <t xml:space="preserve">Rozeznanie rynku zostało przeprowadzone drogą elektroniczną – email. Wysokość wydatku została oszacowana na podstawie uzyskania 3 ofert od potencjalnych wykonawców:
</t>
    </r>
    <r>
      <rPr>
        <b/>
        <i/>
        <sz val="9"/>
        <rFont val="Arial"/>
        <family val="2"/>
        <charset val="238"/>
      </rPr>
      <t xml:space="preserve">1. Nazwa potencjalnego wykonawcy: Famed; Data przekazania oferty: 27.02.2020 Forma przekazania oferty: email. Proponowana kwota: 26 030,16. </t>
    </r>
    <r>
      <rPr>
        <i/>
        <sz val="9"/>
        <rFont val="Arial"/>
        <family val="2"/>
        <charset val="238"/>
      </rPr>
      <t xml:space="preserve">
2. Nazwa potencjalnego wykonawcy: Formed  Data przekazania oferty: 02.03.2020, Forma przekazania oferty: email. Proponowana kwota: 32 173,20 
3. Nazwa potencjalnego wykonawcy: Meden, Data przekazania oferty: 28.02.2020, Forma przekazania oferty: email. Proponowana kwota: 21 060,00
</t>
    </r>
  </si>
  <si>
    <r>
      <t xml:space="preserve">Rozeznanie rynku zostało przeprowadzone drogą elektroniczną – email. Wysokość wydatku została oszacowana na podstawie uzyskania 3 ofert od potencjalnych wykonawców:
</t>
    </r>
    <r>
      <rPr>
        <b/>
        <i/>
        <sz val="9"/>
        <rFont val="Arial"/>
        <family val="2"/>
        <charset val="238"/>
      </rPr>
      <t xml:space="preserve">1. Nazwa potencjalnego wykonawcy:Famed, Data przekazania oferty: 27.02.2020, Forma przekazania oferty: email. Proponowana kwota: 77 235,10. </t>
    </r>
    <r>
      <rPr>
        <i/>
        <sz val="9"/>
        <rFont val="Arial"/>
        <family val="2"/>
        <charset val="238"/>
      </rPr>
      <t xml:space="preserve">
2. Nazwa potencjalnego wykonawcy:Formed, Data przekazania oferty: 02.03.2020, Forma przekazania oferty: email. Proponowana kwota:86 346,00. 
3. Nazwa potencjalnego wykonawcy: Meden, Data przekazania oferty: 28.02.2020, Forma przekazania oferty: email. Proponowana kwota: 75 600,00
</t>
    </r>
  </si>
  <si>
    <r>
      <t xml:space="preserve">Rozeznanie rynku zostało przeprowadzone drogą elektroniczną – email. Wysokość wydatku została oszacowana na podstawie uzyskania 3 ofert od potencjalnych wykonawców:
1. Nazwa potencjalnego wykonawcy: Klaromed , Data przekazania oferty: 28.02.2020, Forma przekazania oferty:email. Proponowana kwota: 94 719,24 
2. Nazwa potencjalnego wykonawcy: X-reh,  Data przekazania oferty: 02.03.2020, Forma przekazania oferty: email. Proponowana kwota: 97 900,00. 
</t>
    </r>
    <r>
      <rPr>
        <b/>
        <i/>
        <sz val="9"/>
        <rFont val="Arial"/>
        <family val="2"/>
        <charset val="238"/>
      </rPr>
      <t xml:space="preserve">3. Nazwa potencjalnego wykonawcy: Promedus, Data przekazania oferty: 02.03.2020, Forma przekazania oferty: email. Proponowana kwota: 80 300,00.  </t>
    </r>
    <r>
      <rPr>
        <i/>
        <sz val="9"/>
        <rFont val="Arial"/>
        <family val="2"/>
        <charset val="238"/>
      </rPr>
      <t xml:space="preserve">
</t>
    </r>
  </si>
  <si>
    <r>
      <t>Rozeznanie rynku zostało przeprowadzone drogą elektroniczną – email. Wysokość wydatku została oszacowana na podstawie uzyskania 3 ofert od potencjalnych wykonawców:
1</t>
    </r>
    <r>
      <rPr>
        <b/>
        <i/>
        <sz val="9"/>
        <rFont val="Arial"/>
        <family val="2"/>
        <charset val="238"/>
      </rPr>
      <t xml:space="preserve">. Nazwa potencjalnego wykonawcy: Promedical , Data przekazania oferty: 02.03.2020 , Forma przekazania oferty: email. Proponowana kwota: 186996,60. </t>
    </r>
    <r>
      <rPr>
        <i/>
        <sz val="9"/>
        <rFont val="Arial"/>
        <family val="2"/>
        <charset val="238"/>
      </rPr>
      <t xml:space="preserve">
2. Nazwa potencjalnego wykonawcy:Stryker Data przekazania oferty: 04.03.2020 , Forma przekazania oferty: email. Proponowana kwota: 186391,23.  
3. Nazwa potencjalnego wykonawcy: Medicon , Data przekazania oferty: 03.03.2020 , Forma przekazania oferty: email . Proponowana kwota: 253 845,36. 
</t>
    </r>
  </si>
  <si>
    <r>
      <t>Rozeznanie rynku zostało przeprowadzone drogą elektroniczną – email. Wysokość wydatku została oszacowana na podstawie uzyskania 3 ofert od potencjalnych wykonawców:
1</t>
    </r>
    <r>
      <rPr>
        <b/>
        <i/>
        <sz val="9"/>
        <rFont val="Arial"/>
        <family val="2"/>
        <charset val="238"/>
      </rPr>
      <t xml:space="preserve">. Nazwa potencjalnego wykonawcy: Stryker, Data przekazania oferty: 04,03,2020, Forma przekazania oferty: email  Proponowana kwota: 201 760,40. </t>
    </r>
    <r>
      <rPr>
        <i/>
        <sz val="9"/>
        <rFont val="Arial"/>
        <family val="2"/>
        <charset val="238"/>
      </rPr>
      <t xml:space="preserve">
2. Nazwa potencjalnego wykonawcy: Paramedica, Data przekazania oferty: 05,03,2020,  Forma przekazania oferty: email. Proponowana kwota: 223 144,20. 
3. Nazwa potencjalnego wykonawcy: Stiegelmeyer, Data przekazania oferty: 28.02.2020, Forma przekazania oferty: email. Proponowana kwota: 211 258,80. 
</t>
    </r>
  </si>
  <si>
    <r>
      <t xml:space="preserve">Rozeznanie rynku zostało przeprowadzone drogą elektroniczną – email. Wysokość wydatku została oszacowana na podstawie uzyskania 3 ofert od potencjalnych wykonawców:
1. Nazwa potencjalnego wykonawcy: Konkret, Data przekazania oferty:  24.02.2020, Forma przekazania oferty: email. Proponowana kwota: 179 956,08.
</t>
    </r>
    <r>
      <rPr>
        <b/>
        <i/>
        <sz val="9"/>
        <rFont val="Arial"/>
        <family val="2"/>
        <charset val="238"/>
      </rPr>
      <t xml:space="preserve">2. Nazwa potencjalnego wykonawcy: Meden, Data przekazania oferty: 28.02.2020, Forma przekazania oferty: email. Proponowana kwota: 165 240,00. </t>
    </r>
    <r>
      <rPr>
        <i/>
        <sz val="9"/>
        <rFont val="Arial"/>
        <family val="2"/>
        <charset val="238"/>
      </rPr>
      <t xml:space="preserve">
3. Nazwa potencjalnego wykonawcy: Anpexim, Data przekazania oferty:  28.02.2020, Forma przekazania oferty: email. Proponowana kwota: 215 644,86. 
</t>
    </r>
  </si>
  <si>
    <r>
      <t xml:space="preserve">Rozeznanie rynku zostało przeprowadzone drogą elektroniczną.  Wysokość wydatku została oszacowana na podstawie uzyskania 3 ofert od potencjalnych wykonawców:
1. Nazwa potencjalnego wykonawcy: vidaXl.pl , Data przekazania oferty: 28.02.2020. Forma przekazania oferty: oferta sklepu internetowego. Proponowana kwota: 1 543,00. 
2. </t>
    </r>
    <r>
      <rPr>
        <b/>
        <i/>
        <sz val="9"/>
        <rFont val="Arial"/>
        <family val="2"/>
        <charset val="238"/>
      </rPr>
      <t xml:space="preserve">Nazwa potencjalnego wykonawcy: tomi.pl, Data przekazania oferty:  28.02.2020. Forma przekazania oferty:oferta sklepu internetowego. Proponowana kwota: 1 599,00. </t>
    </r>
    <r>
      <rPr>
        <i/>
        <sz val="9"/>
        <rFont val="Arial"/>
        <family val="2"/>
        <charset val="238"/>
      </rPr>
      <t xml:space="preserve">
3. Nazwa potencjalnego wykonawcy: vidaxl.pl, Data przekazania oferty:  28.02.2020. Forma przekazania oferty: oferta sklepu internetowego. Proponowana kwota: 917,00 
</t>
    </r>
  </si>
  <si>
    <r>
      <t>Rozeznanie rynku zostało przeprowadzone drogą elektroniczną.  Wysokość wydatku została oszacowana na podstawie uzyskania 3 ofert od potencjalnych wykonawców:
1</t>
    </r>
    <r>
      <rPr>
        <b/>
        <i/>
        <sz val="9"/>
        <rFont val="Arial"/>
        <family val="2"/>
        <charset val="238"/>
      </rPr>
      <t>. Nazwa potencjalnego wykonawcy: XXL gastro , Data przekazania oferty: 28.02.2020 Forma przekazania oferty: oferta sklepu internetowego. Proponowana kwota: 1291,00.</t>
    </r>
    <r>
      <rPr>
        <i/>
        <sz val="9"/>
        <rFont val="Arial"/>
        <family val="2"/>
        <charset val="238"/>
      </rPr>
      <t xml:space="preserve"> 
2. Nazwa potencjalnego wykonawcy: alada, Data przekazania oferty:  28.02.2020, Forma przekazania oferty:oferta sklepu internetowego. Proponowana kwota: 899,00. 
3. Nazwa potencjalnego wykonawcy: balmea.pl, Data przekazania oferty:  28.02.2020, Forma przekazania oferty: oferta sklepu internetowego. Proponowana kwota: 965,00 
</t>
    </r>
  </si>
  <si>
    <r>
      <t xml:space="preserve">Rozeznanie rynku zostało przeprowadzone drogą elektroniczną – email. Wysokość wydatku została oszacowana na podstawie uzyskania 3 ofert od potencjalnych wykonawców:
1. </t>
    </r>
    <r>
      <rPr>
        <b/>
        <i/>
        <sz val="9"/>
        <rFont val="Arial"/>
        <family val="2"/>
        <charset val="238"/>
      </rPr>
      <t>Nazwa potencjalnego wykonawcy: Metalowiec, Data przekazania oferty: 02.03.2020, Forma przekazania oferty: email . Proponowana kwota: 96110,56 .</t>
    </r>
    <r>
      <rPr>
        <i/>
        <sz val="9"/>
        <rFont val="Arial"/>
        <family val="2"/>
        <charset val="238"/>
      </rPr>
      <t xml:space="preserve"> 
2. Nazwa potencjalnego wykonawcy: Egerton, Data przekazania oferty: 28.03.2020, Forma przekazania oferty: email.  Proponowana kwota: 105 000,00. 
3. Nazwa potencjalnego wykonawcy: Konkret,  Data przekazania oferty: 03.03.2020, Forma przekazania oferty: email. Proponowana kwota: 151 532,64. 
</t>
    </r>
  </si>
  <si>
    <r>
      <t xml:space="preserve">Rozeznanie rynku zostało przeprowadzone drogą elektroniczną – email. Wysokość wydatku została oszacowana na podstawie uzyskania 3 ofert od potencjalnych wykonawców:
1. Nazwa potencjalnego wykonawcy:Famed , Data przekazania oferty: 21.02.2020, Forma przekazania oferty: email. Proponowana kwota: 93 763,04.  
2. </t>
    </r>
    <r>
      <rPr>
        <b/>
        <i/>
        <sz val="9"/>
        <rFont val="Arial"/>
        <family val="2"/>
        <charset val="238"/>
      </rPr>
      <t>Nazwa potencjalnego wykonawcy: Konkret , Data przekazania oferty: 03.03.2020, Forma przekazania oferty: email. Proponowana kwota :58 121,60.</t>
    </r>
    <r>
      <rPr>
        <i/>
        <sz val="9"/>
        <rFont val="Arial"/>
        <family val="2"/>
        <charset val="238"/>
      </rPr>
      <t xml:space="preserve"> 
3. Nazwa potencjalnego wykonawcy: Metalowiec.  Data przekazania oferty: 02.03.2020, Forma przekazania oferty:email. Proponowana kwota: 63 229,76. 
</t>
    </r>
  </si>
  <si>
    <r>
      <t xml:space="preserve">Rozeznanie rynku zostało przeprowadzone drogą elektroniczną – email. Wysokość wydatku została oszacowana na podstawie uzyskania 3 ofert od potencjalnych wykonawców:
1. Nazwa potencjalnego wykonawcy:Famed , Data przekazania oferty: 21.02.2020, Forma przekazania oferty: email. Proponowana kwota: 11 720,38.  
2. Nazwa potencjalnego wykonawcy: Konkret , Data przekazania oferty: 03.03.2020, Forma przekazania oferty: email. Proponowana kwota: 7 265,20. 
3. </t>
    </r>
    <r>
      <rPr>
        <b/>
        <i/>
        <sz val="9"/>
        <rFont val="Arial"/>
        <family val="2"/>
        <charset val="238"/>
      </rPr>
      <t xml:space="preserve">Nazwa potencjalnego wykonawcy: Metalowiec.  Data przekazania oferty: 02.03.2020, Forma przekazania oferty:email. Proponowana kwota: 7 903,72. </t>
    </r>
    <r>
      <rPr>
        <i/>
        <sz val="9"/>
        <rFont val="Arial"/>
        <family val="2"/>
        <charset val="238"/>
      </rPr>
      <t xml:space="preserve">
</t>
    </r>
  </si>
  <si>
    <t xml:space="preserve">Barbara Stawarz  dyrektor Wojewódzkiego Szpitala im. Św. Ojca Pio w Przemyślu </t>
  </si>
  <si>
    <t>OA 1.5 – Dostępne pokoje łóżkowe</t>
  </si>
  <si>
    <t xml:space="preserve">  OA 1.5 – Dostępne pokoje łóżkowe</t>
  </si>
  <si>
    <t>WK 3.1 – Szkolenia wz. kompetencji społecznych w obszarze komunikacji.</t>
  </si>
  <si>
    <t>a- opisana odpowiednio faktura
b- dowód zapłaty (WB),
c- lista uczestników z ich podpisami, potwierdzającymi uczestnictwo (a jeśli koszty obejmują materiały dydaktyczne, czy catering, również potwierdzenie, że uczestnicy z tego skorzystali )
d- i, certyfikaty /zaświadczenie  ukończenia szkolenia  przez uczestnika/uczestniczkę</t>
  </si>
  <si>
    <t>OA 1. 4 .Dostępne gabinety diagnostyczno zabiegowe</t>
  </si>
  <si>
    <t xml:space="preserve">Zakup fotel ginekologicznych - (w tym dla kobiet otyłych) 2 szt. cena netto 1 szt ok. 26 471,00 zl </t>
  </si>
  <si>
    <t>OA 1 .4 Dostępne gabinety diagnostyczno zabiegowe</t>
  </si>
  <si>
    <t xml:space="preserve">Zakup wózka do transportu pacjenta w pozycji siedzącej - w tym  pacjenta otyłego - 31 szt.  Kwota jednostkowa poniżej 10 tys. zł, cena 1 szt netto 6 026,30 zł </t>
  </si>
  <si>
    <t>OA 1.4 Dostępne gabinety diagnostyczno zabiegowe</t>
  </si>
  <si>
    <t xml:space="preserve">Zakup kozetki lekarskiej o podwyższonej nośności - 18 szt. Kwota jednostkowa poniżej 10 tys. zł,  cena netto 1 szt. ok. 8 500 zł </t>
  </si>
  <si>
    <t xml:space="preserve">Zakup kozetki do pobierania krwi - 1 szt. cena netto 8 451,19 zł </t>
  </si>
  <si>
    <t xml:space="preserve">Zakup fotela dla kobiet do karmienia piersią - 1 szt., kwota jednostkowa poniżej 10 tys. zł, cena netto 1 sztuki 1300 zł </t>
  </si>
  <si>
    <t xml:space="preserve">OA 1 .5  Dostępne pokoje łóżkowe </t>
  </si>
  <si>
    <t xml:space="preserve">OA 1.5  Dostępne pokoje łóżkowe </t>
  </si>
  <si>
    <t xml:space="preserve">Zakup łóżek szpitalnych elektrycznych o podwyższonej nośności - 8 szt., kwota jednostkowa poniżej 10 tys. zł , cena netto 1 sztuki ok. 6 727,03 zł </t>
  </si>
  <si>
    <t xml:space="preserve">Zakup łóżek szpitalnych o podwyższonej nośności regulacja hydrauliczna- 1 szt., kwota jednostkowa poniżej 10 tys. zł , cena netto 1 szt. Ok. 7318,26 zł </t>
  </si>
  <si>
    <t xml:space="preserve">Zakup łóżek szpitalnych elektrycznych o podwyższonej nośności z wagą - 2 szt., cena netto 1 sztuki ok. 17 433,9 zł </t>
  </si>
  <si>
    <t>liczba osób powołanych do koordynacji zadań w ramach programu /tworzenia procedur</t>
  </si>
  <si>
    <r>
      <t>Rozeznanie rynku zostało przeprowadzone drogą elektroniczną – email. Wysokość wydatku została oszacowana na podstawie uzyskania 3 ofert od potencjalnych wykonawców:
1. Nazwa potencjalnego wykonawcy: Klaromed, Data przekazania oferty:  28.02.2020, Forma przekazania oferty: email. Proponowana kwota: 8 610,84.
2. Nazwa potencjalnego wykonawcy: Konkret, Data przekazania oferty: 28.02.2020, Forma przekazania oferty: email. Proponowana kwota: 9 997,56. 
3</t>
    </r>
    <r>
      <rPr>
        <b/>
        <i/>
        <sz val="9"/>
        <rFont val="Arial"/>
        <family val="2"/>
        <charset val="238"/>
      </rPr>
      <t>. Nazwa potencjalnego wykonawcy: Meden, Data przekazania oferty:  28.02.2020, Forma przekazania oferty: email. Proponowana kwota: 9 180,00. wpisana w harmonogram kwota 9127,28 obniżona do kwoty dofinansowania  projektu. Nadwyżka kwoty zostanie pokryta z budżetu szpitala.</t>
    </r>
    <r>
      <rPr>
        <i/>
        <sz val="9"/>
        <rFont val="Arial"/>
        <family val="2"/>
        <charset val="238"/>
      </rPr>
      <t xml:space="preserve">
</t>
    </r>
  </si>
  <si>
    <t xml:space="preserve">liczba nawiązanych umów współpracy w ramach realizacji projektu z NGO /osoba niepełnosprawną </t>
  </si>
  <si>
    <t>zawarta umowa współpracy z NGO /osoba niepełnosprawną</t>
  </si>
  <si>
    <t xml:space="preserve">Liczba  zakupionych foteli ginekologicznych </t>
  </si>
  <si>
    <t>Liczba zakupionych wóżków toaletowych</t>
  </si>
  <si>
    <t xml:space="preserve">Zakup wanienki do kąpieli dziecka i przewijaka dla matki niepełnosprawnej (na wózku) 2 szt. kwota jednostkowa poniżej 10 tys zł cena netto 1 sztukiok.   netto 446,34 zł </t>
  </si>
  <si>
    <t xml:space="preserve">Liczba zakupionego sprzętu w pokojach łóżkowych - wanienka dla dziecka oraz przewijak </t>
  </si>
  <si>
    <t xml:space="preserve">Liczba zakupionych stołów zabiegowych typ I </t>
  </si>
  <si>
    <t>Liczba zakupionych stołow zabiegowych typ II</t>
  </si>
  <si>
    <t>Liczba zakupinych stanowisk do pobierania krwi</t>
  </si>
  <si>
    <t>Liczba zakupionych wózków do transoprtu pacjenta</t>
  </si>
  <si>
    <t xml:space="preserve">Liczba zakupionych wózków do transportu pacjenta w pozycji siedzącej </t>
  </si>
  <si>
    <t xml:space="preserve">Liczba zakupionych kozetek lekarskich </t>
  </si>
  <si>
    <t>Liczba zakupionych kozetek do pobierania krwi</t>
  </si>
  <si>
    <t xml:space="preserve">Liczba zakupionych foteli dla karmienia </t>
  </si>
  <si>
    <t>Liczba zakupionych przewijaków dla dzieci</t>
  </si>
  <si>
    <t xml:space="preserve">Liczba zakupionych łóżek szpitalnych o podwyzszonej nośnosci </t>
  </si>
  <si>
    <t xml:space="preserve">Liczba łóżek szpitalnych o podwyższonej nośności </t>
  </si>
  <si>
    <t>Liczba zakupionych łóżek porodowych o podwyższonej nośności</t>
  </si>
  <si>
    <r>
      <t xml:space="preserve">rozeznanie na stronie internetowej https://tlumacze-elektroniczne.pl/tlumacze-mowy-i-tekstu/vasco-translator-premium-5-skaner.html?gclid=EAIaIQobChMIh_f_nLuj6AIVgkkYCh3-uQ__EAQYAyABEgJuUvD_BwE , strona internetowa https://tlumacze-elektroniczne.pl/tlumacze-mowy-i-tekstu/vasco-traveler-premium-7.html   ,      https://ranking-tlumaczy.pl/  ,   https://vasco-electronics.pl/translator/vasco-shop-office-translator.html , https://tlumacze-elektroniczne.pl/tlumacze-mowy-i-tekstu/vasco-traveler-premium-5-skaner.html?gclid=EAIaIQobChMIoK2qsPiA6QIVWouyCh08FQP9EAQYDSABEgLXj_D_BwE              </t>
    </r>
    <r>
      <rPr>
        <b/>
        <i/>
        <sz val="9"/>
        <rFont val="Arial"/>
        <family val="2"/>
        <charset val="238"/>
      </rPr>
      <t xml:space="preserve"> cena od 2000- 2500 zł  za szt. w zależności od akcesoriów i zakresu przyjęto stawkę 2460 brutto .</t>
    </r>
  </si>
  <si>
    <t>Liczba przeszkolonej kadry admin. oraz obsługi w ramach szkolenia 1</t>
  </si>
  <si>
    <t xml:space="preserve">Liczba przeszkolonej kadry medycznej </t>
  </si>
  <si>
    <t>WO 3.2 Współpraca z NGO reprezentującymi osoby z niepełnosprawnościami
(1)</t>
  </si>
  <si>
    <t xml:space="preserve">Zakup i montaż wind - 2 zewnętrzne windy, cena netto 650 400,00 zł , 1 szt.  325 200 zł netto          </t>
  </si>
  <si>
    <r>
      <t xml:space="preserve">Rozszerzenie zakresu obowiązków osób , które będą wspierać poruszanie się i komunikację osób niewidomych i </t>
    </r>
    <r>
      <rPr>
        <b/>
        <i/>
        <sz val="9"/>
        <rFont val="Arial"/>
        <family val="2"/>
        <charset val="238"/>
      </rPr>
      <t>wyznaczenie osób do tworzenia procedur w szpitalu</t>
    </r>
  </si>
  <si>
    <t xml:space="preserve">Wsparcie w tworzeniu procedur, rozszerzenie zakresu spraw dotyczących koordynacji i realizacji zadań opracowania procedur związanych z dostępnością dla osób niepełnosprawnych, ze szczególnymi potrzebami </t>
  </si>
  <si>
    <t xml:space="preserve">Liczba zakupionych łóżek szpitalnych o podwyższonej nośności z wagą </t>
  </si>
  <si>
    <r>
      <t xml:space="preserve">Rozeznanie rynku zostało przeprowadzone drogą elektroniczną – email. Wysokość wydatku została oszacowana na podstawie uzyskania 3 ofert od potencjalnych wykonawców:
1. </t>
    </r>
    <r>
      <rPr>
        <b/>
        <i/>
        <sz val="9"/>
        <rFont val="Arial"/>
        <family val="2"/>
        <charset val="238"/>
      </rPr>
      <t>Nazwa potencjalnego wykonawcy:Famed , Data przekazania oferty:21.02.2020, Forma przekazania oferty: email. Proponowana kwota: 37 657,22.</t>
    </r>
    <r>
      <rPr>
        <i/>
        <sz val="9"/>
        <rFont val="Arial"/>
        <family val="2"/>
        <charset val="238"/>
      </rPr>
      <t xml:space="preserve">  
2. Nazwa potencjalnego wykonawcy: Konkret , Data przekazania oferty: 03.03.2020, Forma przekazania oferty: email. Proponowana kwota: 50 068,80. 
3. Nazwa potencjalnego wykonawcy: Prestige-Med.  Data przekazania oferty: 02.03.2020, Forma przekazania oferty: email. Proponowana kwota: 89 640,00. 
</t>
    </r>
  </si>
  <si>
    <r>
      <t xml:space="preserve">Rozeznanie rynku zostało przeprowadzone drogą elektroniczną – email. Wysokość wydatku została oszacowana na podstawie uzyskania 3 ofert od potencjalnych wykonawców:
1. Nazwa potencjalnego wykonawcy: Konkret, Data przekazania oferty: 03.03.2020, Forma przekazania oferty: email. Proponowana kwota: 57 471,12. 
2. </t>
    </r>
    <r>
      <rPr>
        <b/>
        <i/>
        <sz val="9"/>
        <rFont val="Arial"/>
        <family val="2"/>
        <charset val="238"/>
      </rPr>
      <t xml:space="preserve">Nazwa potencjalnego wykonawcy: Famed Data przekazania oferty: 27.02.2020, Forma przekazania oferty: email. Proponowana kwota: 34 560,00. </t>
    </r>
    <r>
      <rPr>
        <i/>
        <sz val="9"/>
        <rFont val="Arial"/>
        <family val="2"/>
        <charset val="238"/>
      </rPr>
      <t xml:space="preserve">
3. Nazwa potencjalnego wykonawcy: Medicor, Data przekazania oferty: 28.02.2020, Forma przekazania oferty: email. Proponowana kwota: 26 231,00. 
</t>
    </r>
  </si>
  <si>
    <t xml:space="preserve">OC 2.1.1. Dostępne aplikacje mobilne i urządzenia w obszarze komunikacji i kontaktu z pacjentami </t>
  </si>
  <si>
    <t xml:space="preserve">Zakup szkoleń dla kierownictwa, personelu zarządzającego szpitala: planowane każde szkolenie dla 40 osób tj. 2 grupy 20 osobowe  8h  (dyrekcja + kierownicy/oddziałowe oddziałów plan 20 K i 20 M)
1. szkolenie Zarządzanie niepełnosprawnością w miejscu pracy - cena jednostkowa szkolenia 8h dla 20 osób netto: 2000 zł planowane 2 grupy 20 osobowe  (koszt dla  1/os /8 h = 100 zł  koszt dla 40 osób = 4 000 zł 
2. szkolenie Komunikacja z osobą o indywidualnych potrzebach - cena jednostkowa szkolenia netto: 2000 zł, planowane 2 grupy , koszt 1 osoby  na 8 h szkoleniu = 100 zł  koszt dla 40 osób = 4 000 zł
3. szkolenie Budowanie kultury organizacji placówki pod kątem osób o indywidualnych potrzebach. Cena jednostkowa szkolenia 8 h  netto: = 2 000 netto  planowane 2 grupy po 20 osób koszt 100 zł dla osobodzień  dla 40 osób  = 4 000 zł  Przyjęta kwota 100 zł stanowi realna  założona przez wnioskodawcę do realizacji szkoleń. kwota netto = kwocie brutto 
</t>
  </si>
  <si>
    <r>
      <t xml:space="preserve"> I Nazwa potencjalnego wykonawcy: , Ośrodek Kształcenia Podyplomowego Pielęgniarek i położnych w Rzeszowie,
 Data rozeznania:10.02.2020, adres strony internetowej: rozeznanie na podstawie indywidualne wyceny Proponowana kwota:  
1)  250 zł.  cena jednostkowa 1 grupy 20 osobowej 8 h szkolenia=5 000 zł 
2) 150 zł-  cena jednostkowa 1 grupy 20 osobowej 8 h szkolenia= 3000
3) 150 zł   - cena jednostkowa 1 grupy 20 osobowej 8 h szkolenia= 3000
 II Nazwa potencjalnego wykonawcy: Firma Szkoleniowa  Avenhansen Kraków, Data rozeznania: 17.02.2020 adres strony internetowej: szkolenie indywidualne przesłane do firmy . Proponowana kwota: 171 zł. 
1) ,2).,3) kwota 171 zł cena jednostkowa 1 grupy 20 osobowej 8 h szkolenia=3420 zł 
III Nazwa potencjalnego wykonawcy: Medyczno Społeczne Centrum Kształcenia Zawodowego i Ustawicznego w Przemyślu  , Data rozeznania:,18.03.2020 adres strony internetowe oferta indywidualna niestandardowa:. Proponowana kwota: 40 zł netto 
1. Szkolenie 1) ,2) ,3) , cena jednostkowa 1 grupy 20 osobowej 8 h szkolenia= 800 zł 
</t>
    </r>
    <r>
      <rPr>
        <b/>
        <i/>
        <sz val="9"/>
        <rFont val="Arial"/>
        <family val="2"/>
        <charset val="238"/>
      </rPr>
      <t xml:space="preserve">w projekcie przyjęto stawkę 100 zł za godz. na osobę , kwota 2000 brutto za 8h szkolenie jest stawką realną. wyłonienie wykonawcy -realizatora  szkoleń odbędzie się na podstawie zasady konkurencyjności </t>
    </r>
  </si>
  <si>
    <t xml:space="preserve">Zakup szkoleń dla personelu medycznego 400 osób plan 40 M i 360 K (możliwość korzystania z dwóch szkoleń przez potrzebujących pracowników) grupa liczy 20 osób plan 8 h szkolenia
1. szkolenie warsztatowe - komunikacja i opieka nad osobami ze szczególnymi potrzebami - (w tym zakres symulacja bycia osobą ze szczególnymi potrzebami  - cena jednostkowa szkolenie 8 h dla 20 osób netto: 2 000 zł planowane 14 szkoleń x 20 osób = 280 osób , cena za jednostkę 100 zł dla 280 osób= 28 000 zł
2. szkolenie Komunikacja z osobą o indywidualnych potrzebach / trudny pacjent   - cena jednostkowa netto za szkolenie 20 osobowe 8h = 2000 zł szkolenie  , cena za 1 osobę szkolenia 8 H = 100 zł  planowane przeprowadzenie dla 15 grup 20 osobowych= 300 osób kwota  30 000 zł netto 
</t>
  </si>
  <si>
    <r>
      <t xml:space="preserve">Szkolenie 1:rozeznanie cenowe nastąpiło poprzez rozeznanie rynku , wysłanie zapytania na oszacowanie kwot szkoleń 1 osoby  dla szkolenia 8 H grupy 20 osobowego szkolenia ,ponieważ szkolenia nie są szkoleniami standardowymi i nie są dostępne do wyceny na stronach internetowych.
 I Nazwa potencjalnego wykonawcy: , Ośrodek Kształcenia Podyplomowego Pielęgniarek i położnych w Rzeszowie,
 Data rozeznania:10.02.2020, adres strony internetowej: rozeznanie na podstawie indywidualne wyceny Proponowana kwota:  
1)  i 2 )   100 zł.  cena jednostkowa 1 grupy 20 osobowej 8 h szkolenia=  2 000  zł 
II Nazwa potencjalnego wykonawcy: Firma Szkoleniowa  Avenhansen Kraków, Data rozeznania: 17.02.2020 adres strony internetowej: szkolenie indywidualne przesłane do firmy . Proponowana kwota: 171 zł. 
1) ,2)., kwota 171 zł cena jednostkowa 1 grupy 20 osobowej 8 h szkolenia= 3420 zł 
III Nazwa potencjalnego wykonawcy: Medyczno Społeczne Centrum Kształcenia Zawodowego i Ustawicznego w Przemyślu  , Data rozeznania:,18.03.2020 adres strony internetowe oferta indywidualna niestandardowa:. Proponowana kwota: 56-40  zł netto 
1. Szkolenie 1) 56 zł cena jednostkowa 1 grupy 20 osobowej 8 h szkolenia = 1120 zł 
,2) , 40 zł , cena jednostkowa 1 grupy 20 osobowej 8 h szkolenia= 800 zł 
</t>
    </r>
    <r>
      <rPr>
        <b/>
        <i/>
        <sz val="9"/>
        <rFont val="Arial"/>
        <family val="2"/>
        <charset val="238"/>
      </rPr>
      <t xml:space="preserve">w projekcie przyjęto stawkę 100 zł za godz. na osobę , kwota 2000 brutto za 8h szkolenie jest stawką realną. wyłonienie wykonawcy -realizatora  szkoleń odbędzie się na podstawie zasady konkurencyjności </t>
    </r>
  </si>
  <si>
    <r>
      <rPr>
        <i/>
        <sz val="10"/>
        <rFont val="Arial"/>
        <family val="2"/>
        <charset val="238"/>
      </rPr>
      <t xml:space="preserve">Zakup szkoleń dla pracowników administracyjnych oraz obsługi ok 40 osób  (30 K i 10 M) grupa liczy 20 osób 2 grupy  20 osobowe </t>
    </r>
    <r>
      <rPr>
        <i/>
        <sz val="9"/>
        <rFont val="Arial"/>
        <family val="2"/>
        <charset val="238"/>
      </rPr>
      <t xml:space="preserve">
1. szkolenie Komunikacja z osobami o indywidualnych potrzebach - 2 szkolenia po 20 osób  cena jednostkowa szkolenia 8h  netto= 2000 zł x 2 grupy 4 000 zł cena za osobę 100 zł za szkolenie 8h przy minimalnej liczbie 20 osób.
</t>
    </r>
  </si>
  <si>
    <r>
      <t xml:space="preserve">Szkolenie 1:rozeznanie cenowe nastąpiło poprzez rozeznanie rynku , wysłanie zapytania na oszacowanie kwot szkoleń 1 osoby  dla szkolenia 8 H grupy 20 osobowego szkolenia ,ponieważ szkolenia nie są szkoleniami standardowymi i nie są dostępne do wyceny na stronach internetowych.
 I Nazwa potencjalnego wykonawcy: , Ośrodek Kształcenia Podyplomowego Pielęgniarek i położnych w Rzeszowie,
 Data rozeznania:10.02.2020, adres strony internetowej: rozeznanie na podstawie indywidualne wyceny Proponowana kwota:  
1)  )   100 zł.  cena jednostkowa 1 grupy 20 osobowej 8 h szkolenia=  2 000  zł 
II Nazwa potencjalnego wykonawcy: Firma Szkoleniowa  Avenhansen Kraków, Data rozeznania: 17.02.2020 adres strony internetowej: szkolenie indywidualne przesłane do firmy . Proponowana kwota: 171 zł. 
1) , kwota 171 zł cena jednostkowa 1 grupy 20 osobowej 8 h szkolenia= 3420 zł 
III Nazwa potencjalnego wykonawcy: Medyczno Społeczne Centrum Kształcenia Zawodowego i Ustawicznego w Przemyślu  , Data rozeznania:,18.03.2020 adres strony internetowe oferta indywidualna niestandardowa:. Proponowana kwota: 40  zł netto 
1. Szkolenie 
1) , 40 zł , cena jednostkowa 1 grupy 20 osobowej 8 h szkolenia= 800 zł 
</t>
    </r>
    <r>
      <rPr>
        <b/>
        <i/>
        <sz val="9"/>
        <rFont val="Arial"/>
        <family val="2"/>
        <charset val="238"/>
      </rPr>
      <t xml:space="preserve">w projekcie przyjęto stawkę 100 zł za godz. na osobę , kwota 2000 brutto za 8h szkolenie jest stawką realną. wyłonienie wykonawcy -realizatora  szkoleń odbędzie się na podstawie zasady konkurencyjności </t>
    </r>
  </si>
  <si>
    <t>WO.1.1. Powołanie pełnomocnika ds.. Dostępności</t>
  </si>
  <si>
    <t>Liczba poszerzonych  zakresów obowiązków w ramach  asystenta osoby ze szczególnymi potrzebami.</t>
  </si>
  <si>
    <t xml:space="preserve">Zakup przewijaka dla dzieci  1 szt. kwota jednostkowa poniżej 10 tys. zł , cena netto 1 szt. ok.  1 049,59 zł </t>
  </si>
  <si>
    <t>Zakup wózka do transportu pacjenta w pozycji leżącej - pacjenta otyłego</t>
  </si>
  <si>
    <t>Zakup wózka do transportu pacjenta w pozycji siedzącej - w tym  pacjenta otyłego</t>
  </si>
  <si>
    <t>Zakup kozetki lekarskiej o podwyższonej nośności</t>
  </si>
  <si>
    <t>Zakup kozetki do pobierania krw</t>
  </si>
  <si>
    <t>Zakup fotela dla kobiet do karmienia piersią</t>
  </si>
  <si>
    <t xml:space="preserve">Zakup przewijaka dla dzieci </t>
  </si>
  <si>
    <t xml:space="preserve">Zakup łóżek szpitalnych elektrycznych o podwyższonej nośności </t>
  </si>
  <si>
    <t>Zakup łóżek szpitalnych o podwyższonej nośności regulacja hydrauliczna</t>
  </si>
  <si>
    <t>Zakup łóżek szpitalnych elektrycznych o podwyższonej nośności z wagą</t>
  </si>
  <si>
    <t>Zakup łóżka porodowego o podwyższonej nośności</t>
  </si>
  <si>
    <t xml:space="preserve">Nawiązanie współpracy z osobą niepełnosprawną /NGO( reprezentującym osoby niepełnosprawne) w celu zbierania uwag i współpracy w  dostosowywaniu szpitala dla potrzeb niepełnosprawnych i osób ze szczególnymi potrzebami. </t>
  </si>
  <si>
    <t xml:space="preserve">                                                                                                                                                                                            Liczba urządzeń do wsparcia komunikacji </t>
  </si>
  <si>
    <t xml:space="preserve">Zakup i instalacja 2 wind </t>
  </si>
  <si>
    <t xml:space="preserve">Zakup foteli ginekologicznych                                  </t>
  </si>
  <si>
    <t xml:space="preserve">Zakup wózków toaletowych                </t>
  </si>
  <si>
    <t xml:space="preserve">Zakup wanienki i przewijaka                                   </t>
  </si>
  <si>
    <t xml:space="preserve">Nazwa Grantobiorcy: Wojewódzki Szpital im. Św. Ojca Pio w Przemyślu </t>
  </si>
  <si>
    <t>Zakup stołów zabiegowych II -podwyższona nośność</t>
  </si>
  <si>
    <t>Zakup stołów zabiegowych I -podwyższona nośność- z elektryczną regulacją wysokości</t>
  </si>
  <si>
    <t>Zakup stanowisk do pobierania krwi - dla pacjenta otyłego</t>
  </si>
  <si>
    <t>Realizacja szkoleń -personel administracyjny/pomocniczy</t>
  </si>
  <si>
    <t xml:space="preserve">Realizacja szkoleń dla personelu medycznego/ lekarze /pielęgniarki/ położne / pozostały personel medyczny /osoby mające kontakt z pacjentami </t>
  </si>
  <si>
    <t xml:space="preserve">Powołanie zespołu ds. Dostępności </t>
  </si>
  <si>
    <t>Powołanie pełnomocnika ds. Dostępności</t>
  </si>
  <si>
    <t xml:space="preserve">Zakup łóżka porodowego  o podwyższonej nośności -1 szt., cena netto 1 szt. ok. 32 000, 00 zł </t>
  </si>
  <si>
    <t xml:space="preserve">Nawiązanie współpracy z osobą niepełnosprawną / organizacją pozarządową reprezentującą osoby niepełnosprawne </t>
  </si>
  <si>
    <r>
      <t xml:space="preserve">Zakup tabletu tłumacza </t>
    </r>
    <r>
      <rPr>
        <b/>
        <i/>
        <sz val="9"/>
        <rFont val="Arial"/>
        <family val="2"/>
        <charset val="238"/>
      </rPr>
      <t>lub innego urządzenia</t>
    </r>
    <r>
      <rPr>
        <i/>
        <sz val="9"/>
        <rFont val="Arial"/>
        <family val="2"/>
        <charset val="238"/>
      </rPr>
      <t xml:space="preserve"> do wsparcia komunikacji z os. niepełnosprawnymi - szt. 5,  cena jednostkowa ok. 2000 zł netto = 10 000 netto  plus vat 23% , 460 x5 = 2300 zł kwota jednostkowa poniżej 10 tys. zł. </t>
    </r>
  </si>
  <si>
    <t xml:space="preserve">Zakup sprzętu IT do komunikacji </t>
  </si>
  <si>
    <t xml:space="preserve">Opracowanie procedur szpitalnych, rozszerzenie zakresu spraw dotyczących koordynacji i realizacji zadań opracowania procedur związanych z dostępnością dla osób niepełnosprawnych, ze szczególnymi potrzebami </t>
  </si>
  <si>
    <t xml:space="preserve">Nie dotyczy. Zadanie będzie realizowane bezkosztowo przez osobę już zaangażowaną w szpitalu (zwiększenie zakresu obowiązków).Zarządzenie Nr 41/2020
Dyrektora Wojewódzkiego Szpitala im. Św. Ojca Pio w Przemyślu
z dnia 21.02.2020 roku
w sprawie powołania Pełnomocnika oraz Zespołu ds. dostępności
</t>
  </si>
  <si>
    <t>Nie dotyczy. Zadanie będzie realizowane bezkosztowo przez osobę już zaangażowaną w szpitalu (zwiększenie zakresu obowiązków).</t>
  </si>
  <si>
    <t>nie dotyczy zadanie będzie realizowane bezkosztowo</t>
  </si>
  <si>
    <t xml:space="preserve">Dostępnośc plus w Wojewódzki Szpital im. Św. Ojca Pio w Przemyślu </t>
  </si>
  <si>
    <t xml:space="preserve">HARMONOGRAM REALIZACJI PRZEDSIĘWZIĘCIA - Dostępnośc plus w Wojewódzkim Szpitalu im. Św. Ojca Pio W Przemyślu </t>
  </si>
  <si>
    <t xml:space="preserve">CA.1.5 Dodatkowe usprawnienia w zakresie dostępności przestrzeni poczekalni oraz komunikacji poziomej i pionowej w obiekcie </t>
  </si>
  <si>
    <t>Zakup łóżek szpitalnych - rehabilitacyjnych</t>
  </si>
  <si>
    <t>Liczba zakupionych łóżek szpitalnych- rehabilitacyjnych</t>
  </si>
  <si>
    <t xml:space="preserve">Zakup łóżek szpitalnych - rehabilitacyjnych  28 szt., kwota jednostkowa poniżej 10 tys. zł , cena netto 1 sztuki  ok.  3 178,25 zł </t>
  </si>
  <si>
    <t>Data sporządzenia: 19.03.2021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</si>
</sst>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i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  <font>
      <i/>
      <sz val="9"/>
      <name val="Arial"/>
      <family val="2"/>
      <charset val="238"/>
    </font>
    <font>
      <sz val="9"/>
      <name val="Arial"/>
      <family val="2"/>
      <charset val="238"/>
    </font>
    <font>
      <i/>
      <sz val="10"/>
      <name val="Arial"/>
      <family val="2"/>
      <charset val="238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i/>
      <sz val="9"/>
      <name val="Arial"/>
      <family val="2"/>
      <charset val="238"/>
    </font>
    <font>
      <sz val="11"/>
      <name val="Calibri"/>
      <family val="2"/>
      <scheme val="minor"/>
    </font>
    <font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0" fillId="0" borderId="0" xfId="0" applyFont="1"/>
    <xf numFmtId="0" fontId="0" fillId="0" borderId="0" xfId="0" applyFont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0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/>
    </xf>
    <xf numFmtId="0" fontId="1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3" fillId="2" borderId="1" xfId="0" applyFont="1" applyFill="1" applyBorder="1" applyAlignment="1">
      <alignment vertical="center" wrapText="1"/>
    </xf>
    <xf numFmtId="0" fontId="0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justify" vertical="center" wrapText="1"/>
    </xf>
    <xf numFmtId="0" fontId="0" fillId="0" borderId="0" xfId="0" applyFont="1" applyBorder="1"/>
    <xf numFmtId="0" fontId="3" fillId="0" borderId="0" xfId="0" applyFont="1" applyFill="1" applyBorder="1" applyAlignment="1">
      <alignment horizontal="right" vertical="center" wrapText="1"/>
    </xf>
    <xf numFmtId="4" fontId="3" fillId="0" borderId="0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0" fillId="4" borderId="0" xfId="0" applyFont="1" applyFill="1"/>
    <xf numFmtId="4" fontId="3" fillId="0" borderId="1" xfId="0" applyNumberFormat="1" applyFont="1" applyFill="1" applyBorder="1" applyAlignment="1">
      <alignment horizontal="right" vertical="center" wrapText="1"/>
    </xf>
    <xf numFmtId="0" fontId="0" fillId="0" borderId="1" xfId="0" applyFont="1" applyBorder="1"/>
    <xf numFmtId="4" fontId="3" fillId="0" borderId="2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justify" vertical="center" wrapText="1"/>
    </xf>
    <xf numFmtId="4" fontId="3" fillId="0" borderId="3" xfId="0" applyNumberFormat="1" applyFont="1" applyBorder="1" applyAlignment="1">
      <alignment horizontal="righ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left" vertical="center" wrapText="1"/>
    </xf>
    <xf numFmtId="0" fontId="2" fillId="5" borderId="3" xfId="0" applyFont="1" applyFill="1" applyBorder="1" applyAlignment="1">
      <alignment horizontal="justify" vertical="center" wrapText="1"/>
    </xf>
    <xf numFmtId="4" fontId="3" fillId="5" borderId="3" xfId="0" applyNumberFormat="1" applyFont="1" applyFill="1" applyBorder="1" applyAlignment="1">
      <alignment horizontal="right" vertical="center" wrapText="1"/>
    </xf>
    <xf numFmtId="0" fontId="0" fillId="5" borderId="0" xfId="0" applyFont="1" applyFill="1"/>
    <xf numFmtId="0" fontId="3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7" fillId="0" borderId="0" xfId="0" applyFont="1" applyAlignment="1"/>
    <xf numFmtId="0" fontId="9" fillId="0" borderId="1" xfId="0" applyFont="1" applyBorder="1" applyAlignment="1">
      <alignment horizontal="justify" vertical="center" wrapText="1"/>
    </xf>
    <xf numFmtId="4" fontId="10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justify" vertical="center" wrapText="1"/>
    </xf>
    <xf numFmtId="0" fontId="9" fillId="5" borderId="1" xfId="0" applyFont="1" applyFill="1" applyBorder="1" applyAlignment="1">
      <alignment horizontal="justify" vertical="center" wrapText="1"/>
    </xf>
    <xf numFmtId="0" fontId="9" fillId="0" borderId="1" xfId="0" applyFont="1" applyBorder="1" applyAlignment="1">
      <alignment horizontal="left" wrapText="1"/>
    </xf>
    <xf numFmtId="0" fontId="2" fillId="5" borderId="4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vertical="center" wrapText="1"/>
    </xf>
    <xf numFmtId="0" fontId="3" fillId="5" borderId="0" xfId="0" applyFont="1" applyFill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wrapText="1"/>
    </xf>
    <xf numFmtId="0" fontId="2" fillId="5" borderId="1" xfId="0" applyFont="1" applyFill="1" applyBorder="1" applyAlignment="1">
      <alignment horizontal="center" vertical="center" wrapText="1"/>
    </xf>
    <xf numFmtId="4" fontId="0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right" vertical="center" wrapText="1"/>
    </xf>
    <xf numFmtId="4" fontId="13" fillId="2" borderId="1" xfId="0" applyNumberFormat="1" applyFont="1" applyFill="1" applyBorder="1" applyAlignment="1">
      <alignment horizontal="right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right"/>
    </xf>
    <xf numFmtId="4" fontId="14" fillId="3" borderId="1" xfId="0" applyNumberFormat="1" applyFont="1" applyFill="1" applyBorder="1" applyAlignment="1">
      <alignment horizontal="right"/>
    </xf>
    <xf numFmtId="4" fontId="1" fillId="3" borderId="1" xfId="0" applyNumberFormat="1" applyFont="1" applyFill="1" applyBorder="1" applyAlignment="1">
      <alignment horizontal="right"/>
    </xf>
    <xf numFmtId="0" fontId="0" fillId="0" borderId="0" xfId="0" applyFont="1" applyAlignment="1">
      <alignment horizontal="center"/>
    </xf>
    <xf numFmtId="14" fontId="3" fillId="0" borderId="1" xfId="0" applyNumberFormat="1" applyFont="1" applyFill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/>
    </xf>
    <xf numFmtId="0" fontId="8" fillId="5" borderId="0" xfId="0" applyFont="1" applyFill="1" applyAlignment="1">
      <alignment horizontal="left" vertical="center"/>
    </xf>
    <xf numFmtId="0" fontId="0" fillId="5" borderId="0" xfId="0" applyFont="1" applyFill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right" vertical="center" wrapText="1"/>
    </xf>
    <xf numFmtId="4" fontId="3" fillId="2" borderId="2" xfId="0" applyNumberFormat="1" applyFont="1" applyFill="1" applyBorder="1" applyAlignment="1">
      <alignment horizontal="righ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4" fontId="10" fillId="0" borderId="4" xfId="0" applyNumberFormat="1" applyFont="1" applyBorder="1" applyAlignment="1">
      <alignment horizontal="justify" vertical="center" wrapText="1"/>
    </xf>
    <xf numFmtId="14" fontId="10" fillId="0" borderId="1" xfId="0" applyNumberFormat="1" applyFont="1" applyBorder="1" applyAlignment="1">
      <alignment horizontal="justify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14" fontId="9" fillId="0" borderId="4" xfId="0" applyNumberFormat="1" applyFont="1" applyBorder="1" applyAlignment="1">
      <alignment horizontal="center" vertical="center" wrapText="1"/>
    </xf>
    <xf numFmtId="14" fontId="9" fillId="0" borderId="4" xfId="0" applyNumberFormat="1" applyFont="1" applyBorder="1" applyAlignment="1">
      <alignment horizontal="justify" vertical="center" wrapText="1"/>
    </xf>
    <xf numFmtId="14" fontId="9" fillId="5" borderId="4" xfId="0" applyNumberFormat="1" applyFont="1" applyFill="1" applyBorder="1" applyAlignment="1">
      <alignment horizontal="center" vertical="center" wrapText="1"/>
    </xf>
    <xf numFmtId="14" fontId="10" fillId="5" borderId="1" xfId="0" applyNumberFormat="1" applyFont="1" applyFill="1" applyBorder="1" applyAlignment="1">
      <alignment horizontal="center" vertical="center" wrapText="1"/>
    </xf>
    <xf numFmtId="14" fontId="9" fillId="5" borderId="4" xfId="0" applyNumberFormat="1" applyFont="1" applyFill="1" applyBorder="1" applyAlignment="1">
      <alignment horizontal="justify" vertical="center" wrapText="1"/>
    </xf>
    <xf numFmtId="14" fontId="10" fillId="5" borderId="1" xfId="0" applyNumberFormat="1" applyFont="1" applyFill="1" applyBorder="1" applyAlignment="1">
      <alignment horizontal="justify" vertical="center" wrapText="1"/>
    </xf>
    <xf numFmtId="14" fontId="3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9" fillId="5" borderId="3" xfId="0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16" fillId="0" borderId="0" xfId="0" applyFont="1" applyAlignment="1"/>
    <xf numFmtId="0" fontId="0" fillId="3" borderId="4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0" fillId="3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colors>
    <mruColors>
      <color rgb="FFCCECFF"/>
      <color rgb="FF3399FF"/>
      <color rgb="FFFF6699"/>
      <color rgb="FFFF99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8"/>
  <sheetViews>
    <sheetView tabSelected="1" view="pageBreakPreview" topLeftCell="A24" zoomScale="80" zoomScaleNormal="80" zoomScaleSheetLayoutView="80" workbookViewId="0">
      <selection activeCell="D25" sqref="D25"/>
    </sheetView>
  </sheetViews>
  <sheetFormatPr defaultColWidth="9.28515625" defaultRowHeight="15" x14ac:dyDescent="0.25"/>
  <cols>
    <col min="1" max="1" width="15.28515625" style="2" customWidth="1"/>
    <col min="2" max="2" width="30.7109375" style="2" customWidth="1"/>
    <col min="3" max="3" width="9" style="3" customWidth="1"/>
    <col min="4" max="4" width="18.5703125" style="3" customWidth="1"/>
    <col min="5" max="5" width="51.42578125" style="3" customWidth="1"/>
    <col min="6" max="6" width="12.85546875" style="3" customWidth="1"/>
    <col min="7" max="7" width="12.28515625" style="2" customWidth="1"/>
    <col min="8" max="8" width="14.5703125" style="2" customWidth="1"/>
    <col min="9" max="9" width="17.28515625" style="2" customWidth="1"/>
    <col min="10" max="12" width="16.7109375" style="2" customWidth="1"/>
    <col min="13" max="13" width="21.7109375" style="2" customWidth="1"/>
    <col min="14" max="14" width="16.85546875" style="2" customWidth="1"/>
    <col min="15" max="15" width="16.5703125" style="2" customWidth="1"/>
    <col min="16" max="16" width="53.85546875" style="2" customWidth="1"/>
    <col min="17" max="17" width="11.42578125" style="2" customWidth="1"/>
    <col min="18" max="16384" width="9.28515625" style="2"/>
  </cols>
  <sheetData>
    <row r="1" spans="1:19" x14ac:dyDescent="0.25">
      <c r="J1" s="10" t="s">
        <v>52</v>
      </c>
      <c r="K1" s="10"/>
      <c r="L1" s="10"/>
    </row>
    <row r="2" spans="1:19" s="26" customFormat="1" ht="35.25" customHeight="1" x14ac:dyDescent="0.25">
      <c r="A2" s="74" t="s">
        <v>167</v>
      </c>
      <c r="B2" s="74"/>
      <c r="C2" s="75"/>
      <c r="D2" s="75"/>
      <c r="E2" s="75"/>
      <c r="F2" s="75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1:19" ht="21" x14ac:dyDescent="0.35">
      <c r="G3" s="11"/>
    </row>
    <row r="4" spans="1:19" ht="18.75" x14ac:dyDescent="0.25">
      <c r="A4" s="40" t="s">
        <v>150</v>
      </c>
      <c r="B4" s="40"/>
      <c r="C4" s="9"/>
      <c r="D4" s="9"/>
      <c r="E4" s="9"/>
      <c r="F4" s="9"/>
      <c r="G4" s="9"/>
      <c r="H4" s="9"/>
      <c r="I4" s="9"/>
    </row>
    <row r="5" spans="1:19" ht="18.75" x14ac:dyDescent="0.25">
      <c r="C5" s="9"/>
      <c r="D5" s="9"/>
      <c r="E5" s="9"/>
      <c r="F5" s="9"/>
      <c r="G5" s="9"/>
      <c r="H5" s="9"/>
      <c r="I5" s="9"/>
    </row>
    <row r="6" spans="1:19" ht="18.75" x14ac:dyDescent="0.25">
      <c r="A6" s="111" t="s">
        <v>15</v>
      </c>
      <c r="B6" s="111"/>
      <c r="C6" s="9"/>
      <c r="D6" s="9" t="s">
        <v>166</v>
      </c>
      <c r="E6" s="9"/>
      <c r="F6" s="9"/>
      <c r="G6" s="9"/>
      <c r="H6" s="9"/>
      <c r="I6" s="9"/>
    </row>
    <row r="7" spans="1:19" ht="18.75" x14ac:dyDescent="0.25">
      <c r="A7" s="13"/>
      <c r="B7" s="13"/>
      <c r="C7" s="9"/>
      <c r="D7" s="9"/>
      <c r="E7" s="9"/>
      <c r="F7" s="9"/>
      <c r="G7" s="9"/>
      <c r="H7" s="9"/>
      <c r="I7" s="9"/>
      <c r="S7" s="2" t="s">
        <v>27</v>
      </c>
    </row>
    <row r="8" spans="1:19" ht="18.75" x14ac:dyDescent="0.25">
      <c r="A8" s="13"/>
      <c r="B8" s="13"/>
      <c r="C8" s="9"/>
      <c r="D8" s="9"/>
      <c r="E8" s="9"/>
      <c r="F8" s="9"/>
      <c r="G8" s="9"/>
      <c r="H8" s="9"/>
      <c r="I8" s="9"/>
      <c r="S8" s="2" t="s">
        <v>28</v>
      </c>
    </row>
    <row r="9" spans="1:19" customFormat="1" x14ac:dyDescent="0.25">
      <c r="A9" s="5" t="s">
        <v>5</v>
      </c>
      <c r="B9" s="5" t="s">
        <v>6</v>
      </c>
      <c r="C9" s="5" t="s">
        <v>45</v>
      </c>
      <c r="D9" s="15" t="s">
        <v>7</v>
      </c>
      <c r="E9" s="5" t="s">
        <v>8</v>
      </c>
      <c r="F9" s="101" t="s">
        <v>9</v>
      </c>
      <c r="G9" s="102"/>
      <c r="H9" s="112" t="s">
        <v>10</v>
      </c>
      <c r="I9" s="112"/>
      <c r="J9" s="112"/>
      <c r="K9" s="24" t="s">
        <v>20</v>
      </c>
      <c r="L9" s="24" t="s">
        <v>21</v>
      </c>
      <c r="M9" s="5" t="s">
        <v>24</v>
      </c>
      <c r="N9" s="101" t="s">
        <v>32</v>
      </c>
      <c r="O9" s="102"/>
      <c r="P9" s="5" t="s">
        <v>40</v>
      </c>
    </row>
    <row r="10" spans="1:19" ht="76.5" customHeight="1" x14ac:dyDescent="0.25">
      <c r="A10" s="107" t="s">
        <v>22</v>
      </c>
      <c r="B10" s="113" t="s">
        <v>23</v>
      </c>
      <c r="C10" s="107" t="s">
        <v>36</v>
      </c>
      <c r="D10" s="113" t="s">
        <v>25</v>
      </c>
      <c r="E10" s="108" t="s">
        <v>46</v>
      </c>
      <c r="F10" s="104" t="s">
        <v>31</v>
      </c>
      <c r="G10" s="106"/>
      <c r="H10" s="104" t="s">
        <v>4</v>
      </c>
      <c r="I10" s="105"/>
      <c r="J10" s="106"/>
      <c r="K10" s="25" t="s">
        <v>41</v>
      </c>
      <c r="L10" s="25" t="s">
        <v>42</v>
      </c>
      <c r="M10" s="107" t="s">
        <v>33</v>
      </c>
      <c r="N10" s="107" t="s">
        <v>26</v>
      </c>
      <c r="O10" s="107"/>
      <c r="P10" s="107" t="s">
        <v>19</v>
      </c>
    </row>
    <row r="11" spans="1:19" ht="35.25" customHeight="1" x14ac:dyDescent="0.25">
      <c r="A11" s="107"/>
      <c r="B11" s="114"/>
      <c r="C11" s="107"/>
      <c r="D11" s="114"/>
      <c r="E11" s="109"/>
      <c r="F11" s="16" t="s">
        <v>29</v>
      </c>
      <c r="G11" s="16" t="s">
        <v>30</v>
      </c>
      <c r="H11" s="6" t="s">
        <v>16</v>
      </c>
      <c r="I11" s="6" t="s">
        <v>17</v>
      </c>
      <c r="J11" s="6" t="s">
        <v>18</v>
      </c>
      <c r="K11" s="23" t="s">
        <v>16</v>
      </c>
      <c r="L11" s="23" t="s">
        <v>16</v>
      </c>
      <c r="M11" s="107"/>
      <c r="N11" s="16" t="s">
        <v>34</v>
      </c>
      <c r="O11" s="14" t="s">
        <v>37</v>
      </c>
      <c r="P11" s="107"/>
    </row>
    <row r="12" spans="1:19" ht="337.5" customHeight="1" x14ac:dyDescent="0.25">
      <c r="A12" s="103" t="s">
        <v>0</v>
      </c>
      <c r="B12" s="38" t="s">
        <v>168</v>
      </c>
      <c r="C12" s="44" t="s">
        <v>28</v>
      </c>
      <c r="D12" s="4" t="s">
        <v>146</v>
      </c>
      <c r="E12" s="1" t="s">
        <v>118</v>
      </c>
      <c r="F12" s="87">
        <v>44317</v>
      </c>
      <c r="G12" s="86">
        <v>44865</v>
      </c>
      <c r="H12" s="8">
        <v>799992</v>
      </c>
      <c r="I12" s="8">
        <v>650400</v>
      </c>
      <c r="J12" s="8">
        <v>149592</v>
      </c>
      <c r="K12" s="8">
        <v>799992</v>
      </c>
      <c r="L12" s="8">
        <v>799992</v>
      </c>
      <c r="M12" s="44" t="s">
        <v>60</v>
      </c>
      <c r="N12" s="44" t="s">
        <v>49</v>
      </c>
      <c r="O12" s="44">
        <v>2</v>
      </c>
      <c r="P12" s="41" t="s">
        <v>61</v>
      </c>
    </row>
    <row r="13" spans="1:19" s="37" customFormat="1" ht="237" customHeight="1" x14ac:dyDescent="0.25">
      <c r="A13" s="103"/>
      <c r="B13" s="52" t="s">
        <v>81</v>
      </c>
      <c r="C13" s="60" t="s">
        <v>28</v>
      </c>
      <c r="D13" s="34" t="s">
        <v>147</v>
      </c>
      <c r="E13" s="35" t="s">
        <v>82</v>
      </c>
      <c r="F13" s="89">
        <v>44317</v>
      </c>
      <c r="G13" s="90">
        <v>44561</v>
      </c>
      <c r="H13" s="36">
        <v>57177.36</v>
      </c>
      <c r="I13" s="36">
        <f>ROUND(H13/1.08,2)</f>
        <v>52942</v>
      </c>
      <c r="J13" s="36">
        <f>H13-I13</f>
        <v>4235.3600000000006</v>
      </c>
      <c r="K13" s="36">
        <v>0</v>
      </c>
      <c r="L13" s="36">
        <f>H13</f>
        <v>57177.36</v>
      </c>
      <c r="M13" s="60" t="s">
        <v>60</v>
      </c>
      <c r="N13" s="77" t="s">
        <v>98</v>
      </c>
      <c r="O13" s="60">
        <v>2</v>
      </c>
      <c r="P13" s="45" t="s">
        <v>62</v>
      </c>
    </row>
    <row r="14" spans="1:19" s="37" customFormat="1" ht="252" customHeight="1" x14ac:dyDescent="0.25">
      <c r="A14" s="103"/>
      <c r="B14" s="52" t="s">
        <v>77</v>
      </c>
      <c r="C14" s="60" t="s">
        <v>28</v>
      </c>
      <c r="D14" s="34" t="s">
        <v>148</v>
      </c>
      <c r="E14" s="35" t="s">
        <v>57</v>
      </c>
      <c r="F14" s="89">
        <v>44317</v>
      </c>
      <c r="G14" s="90">
        <v>44561</v>
      </c>
      <c r="H14" s="36">
        <v>71500</v>
      </c>
      <c r="I14" s="36">
        <f t="shared" ref="I14:I29" si="0">ROUND(H14/1.08,2)</f>
        <v>66203.7</v>
      </c>
      <c r="J14" s="36">
        <f t="shared" ref="J14:J15" si="1">H14-I14</f>
        <v>5296.3000000000029</v>
      </c>
      <c r="K14" s="36">
        <v>0</v>
      </c>
      <c r="L14" s="36">
        <v>0</v>
      </c>
      <c r="M14" s="60" t="s">
        <v>60</v>
      </c>
      <c r="N14" s="77" t="s">
        <v>99</v>
      </c>
      <c r="O14" s="60">
        <v>13</v>
      </c>
      <c r="P14" s="46" t="s">
        <v>63</v>
      </c>
    </row>
    <row r="15" spans="1:19" s="37" customFormat="1" ht="267.75" customHeight="1" x14ac:dyDescent="0.25">
      <c r="A15" s="103"/>
      <c r="B15" s="52" t="s">
        <v>78</v>
      </c>
      <c r="C15" s="60" t="s">
        <v>28</v>
      </c>
      <c r="D15" s="34" t="s">
        <v>149</v>
      </c>
      <c r="E15" s="35" t="s">
        <v>100</v>
      </c>
      <c r="F15" s="91">
        <v>44317</v>
      </c>
      <c r="G15" s="92">
        <v>44561</v>
      </c>
      <c r="H15" s="36">
        <v>1098</v>
      </c>
      <c r="I15" s="36">
        <f>ROUND(H15/1.23,2)</f>
        <v>892.68</v>
      </c>
      <c r="J15" s="36">
        <f t="shared" si="1"/>
        <v>205.32000000000005</v>
      </c>
      <c r="K15" s="36">
        <v>0</v>
      </c>
      <c r="L15" s="36">
        <v>0</v>
      </c>
      <c r="M15" s="60" t="s">
        <v>60</v>
      </c>
      <c r="N15" s="77" t="s">
        <v>101</v>
      </c>
      <c r="O15" s="60">
        <v>2</v>
      </c>
      <c r="P15" s="46" t="s">
        <v>64</v>
      </c>
    </row>
    <row r="16" spans="1:19" s="37" customFormat="1" ht="252.75" customHeight="1" x14ac:dyDescent="0.25">
      <c r="A16" s="103"/>
      <c r="B16" s="33" t="s">
        <v>83</v>
      </c>
      <c r="C16" s="60" t="s">
        <v>28</v>
      </c>
      <c r="D16" s="97" t="s">
        <v>152</v>
      </c>
      <c r="E16" s="35" t="s">
        <v>58</v>
      </c>
      <c r="F16" s="89">
        <v>44317</v>
      </c>
      <c r="G16" s="90">
        <v>44561</v>
      </c>
      <c r="H16" s="36">
        <v>26030.16</v>
      </c>
      <c r="I16" s="36">
        <f t="shared" si="0"/>
        <v>24102</v>
      </c>
      <c r="J16" s="36">
        <f t="shared" ref="J16:J17" si="2">H16-I16</f>
        <v>1928.1599999999999</v>
      </c>
      <c r="K16" s="36">
        <v>0</v>
      </c>
      <c r="L16" s="36">
        <f>H16</f>
        <v>26030.16</v>
      </c>
      <c r="M16" s="60" t="s">
        <v>60</v>
      </c>
      <c r="N16" s="77" t="s">
        <v>102</v>
      </c>
      <c r="O16" s="60">
        <v>1</v>
      </c>
      <c r="P16" s="46" t="s">
        <v>65</v>
      </c>
    </row>
    <row r="17" spans="1:16" ht="246" customHeight="1" x14ac:dyDescent="0.25">
      <c r="A17" s="103"/>
      <c r="B17" s="33" t="s">
        <v>50</v>
      </c>
      <c r="C17" s="61" t="s">
        <v>28</v>
      </c>
      <c r="D17" s="98" t="s">
        <v>151</v>
      </c>
      <c r="E17" s="35" t="s">
        <v>59</v>
      </c>
      <c r="F17" s="89">
        <v>44317</v>
      </c>
      <c r="G17" s="90">
        <v>44561</v>
      </c>
      <c r="H17" s="36">
        <v>77235.100000000006</v>
      </c>
      <c r="I17" s="36">
        <f t="shared" si="0"/>
        <v>71513.98</v>
      </c>
      <c r="J17" s="36">
        <f t="shared" si="2"/>
        <v>5721.1200000000099</v>
      </c>
      <c r="K17" s="36">
        <v>0</v>
      </c>
      <c r="L17" s="36">
        <f>H17</f>
        <v>77235.100000000006</v>
      </c>
      <c r="M17" s="60" t="s">
        <v>60</v>
      </c>
      <c r="N17" s="77" t="s">
        <v>103</v>
      </c>
      <c r="O17" s="60">
        <v>5</v>
      </c>
      <c r="P17" s="41" t="s">
        <v>66</v>
      </c>
    </row>
    <row r="18" spans="1:16" ht="240" customHeight="1" x14ac:dyDescent="0.25">
      <c r="A18" s="103"/>
      <c r="B18" s="33" t="s">
        <v>83</v>
      </c>
      <c r="C18" s="61" t="s">
        <v>28</v>
      </c>
      <c r="D18" s="30" t="s">
        <v>153</v>
      </c>
      <c r="E18" s="31" t="s">
        <v>55</v>
      </c>
      <c r="F18" s="87">
        <v>44317</v>
      </c>
      <c r="G18" s="86">
        <v>44561</v>
      </c>
      <c r="H18" s="32">
        <v>80300</v>
      </c>
      <c r="I18" s="32">
        <f t="shared" si="0"/>
        <v>74351.850000000006</v>
      </c>
      <c r="J18" s="32">
        <f t="shared" ref="J18:J25" si="3">H18-I18</f>
        <v>5948.1499999999942</v>
      </c>
      <c r="K18" s="32">
        <v>0</v>
      </c>
      <c r="L18" s="32">
        <v>0</v>
      </c>
      <c r="M18" s="61" t="s">
        <v>60</v>
      </c>
      <c r="N18" s="77" t="s">
        <v>104</v>
      </c>
      <c r="O18" s="61">
        <v>11</v>
      </c>
      <c r="P18" s="47" t="s">
        <v>67</v>
      </c>
    </row>
    <row r="19" spans="1:16" ht="267.75" customHeight="1" x14ac:dyDescent="0.25">
      <c r="A19" s="103"/>
      <c r="B19" s="52" t="s">
        <v>50</v>
      </c>
      <c r="C19" s="61" t="s">
        <v>28</v>
      </c>
      <c r="D19" s="30" t="s">
        <v>134</v>
      </c>
      <c r="E19" s="31" t="s">
        <v>56</v>
      </c>
      <c r="F19" s="87">
        <v>44317</v>
      </c>
      <c r="G19" s="86">
        <v>44561</v>
      </c>
      <c r="H19" s="32">
        <v>186996.59999999998</v>
      </c>
      <c r="I19" s="32">
        <f t="shared" si="0"/>
        <v>173145</v>
      </c>
      <c r="J19" s="32">
        <f t="shared" si="3"/>
        <v>13851.599999999977</v>
      </c>
      <c r="K19" s="32">
        <v>0</v>
      </c>
      <c r="L19" s="32">
        <f>H19</f>
        <v>186996.59999999998</v>
      </c>
      <c r="M19" s="61" t="s">
        <v>60</v>
      </c>
      <c r="N19" s="77" t="s">
        <v>105</v>
      </c>
      <c r="O19" s="61">
        <v>17</v>
      </c>
      <c r="P19" s="41" t="s">
        <v>68</v>
      </c>
    </row>
    <row r="20" spans="1:16" ht="298.5" customHeight="1" x14ac:dyDescent="0.25">
      <c r="A20" s="103"/>
      <c r="B20" s="52" t="s">
        <v>85</v>
      </c>
      <c r="C20" s="61" t="s">
        <v>28</v>
      </c>
      <c r="D20" s="30" t="s">
        <v>135</v>
      </c>
      <c r="E20" s="31" t="s">
        <v>84</v>
      </c>
      <c r="F20" s="87">
        <v>44317</v>
      </c>
      <c r="G20" s="86">
        <v>44561</v>
      </c>
      <c r="H20" s="32">
        <v>201760.4</v>
      </c>
      <c r="I20" s="32">
        <f t="shared" si="0"/>
        <v>186815.19</v>
      </c>
      <c r="J20" s="32">
        <f t="shared" si="3"/>
        <v>14945.209999999992</v>
      </c>
      <c r="K20" s="32">
        <v>0</v>
      </c>
      <c r="L20" s="32">
        <v>0</v>
      </c>
      <c r="M20" s="61" t="s">
        <v>60</v>
      </c>
      <c r="N20" s="77" t="s">
        <v>106</v>
      </c>
      <c r="O20" s="61">
        <v>31</v>
      </c>
      <c r="P20" s="41" t="s">
        <v>69</v>
      </c>
    </row>
    <row r="21" spans="1:16" ht="274.5" customHeight="1" x14ac:dyDescent="0.25">
      <c r="A21" s="103"/>
      <c r="B21" s="52" t="s">
        <v>85</v>
      </c>
      <c r="C21" s="61" t="s">
        <v>28</v>
      </c>
      <c r="D21" s="30" t="s">
        <v>136</v>
      </c>
      <c r="E21" s="31" t="s">
        <v>86</v>
      </c>
      <c r="F21" s="87">
        <v>44317</v>
      </c>
      <c r="G21" s="86">
        <v>44561</v>
      </c>
      <c r="H21" s="32">
        <v>165240</v>
      </c>
      <c r="I21" s="32">
        <f t="shared" si="0"/>
        <v>153000</v>
      </c>
      <c r="J21" s="32">
        <f t="shared" ref="J21:J24" si="4">H21-I21</f>
        <v>12240</v>
      </c>
      <c r="K21" s="32">
        <v>0</v>
      </c>
      <c r="L21" s="36">
        <v>0</v>
      </c>
      <c r="M21" s="61" t="s">
        <v>60</v>
      </c>
      <c r="N21" s="77" t="s">
        <v>107</v>
      </c>
      <c r="O21" s="61">
        <v>18</v>
      </c>
      <c r="P21" s="41" t="s">
        <v>70</v>
      </c>
    </row>
    <row r="22" spans="1:16" ht="242.25" customHeight="1" x14ac:dyDescent="0.25">
      <c r="A22" s="103"/>
      <c r="B22" s="52" t="s">
        <v>83</v>
      </c>
      <c r="C22" s="61" t="s">
        <v>28</v>
      </c>
      <c r="D22" s="30" t="s">
        <v>137</v>
      </c>
      <c r="E22" s="31" t="s">
        <v>87</v>
      </c>
      <c r="F22" s="87">
        <v>44317</v>
      </c>
      <c r="G22" s="86">
        <v>44561</v>
      </c>
      <c r="H22" s="32">
        <v>9127.2800000000007</v>
      </c>
      <c r="I22" s="32">
        <f t="shared" si="0"/>
        <v>8451.19</v>
      </c>
      <c r="J22" s="32">
        <f t="shared" si="4"/>
        <v>676.09000000000015</v>
      </c>
      <c r="K22" s="32">
        <v>0</v>
      </c>
      <c r="L22" s="32">
        <v>0</v>
      </c>
      <c r="M22" s="61" t="s">
        <v>60</v>
      </c>
      <c r="N22" s="77" t="s">
        <v>108</v>
      </c>
      <c r="O22" s="61">
        <v>1</v>
      </c>
      <c r="P22" s="41" t="s">
        <v>95</v>
      </c>
    </row>
    <row r="23" spans="1:16" ht="267.75" customHeight="1" x14ac:dyDescent="0.25">
      <c r="A23" s="103"/>
      <c r="B23" s="52" t="s">
        <v>83</v>
      </c>
      <c r="C23" s="61" t="s">
        <v>28</v>
      </c>
      <c r="D23" s="30" t="s">
        <v>138</v>
      </c>
      <c r="E23" s="31" t="s">
        <v>88</v>
      </c>
      <c r="F23" s="87">
        <v>44317</v>
      </c>
      <c r="G23" s="86">
        <v>44561</v>
      </c>
      <c r="H23" s="32">
        <v>1599</v>
      </c>
      <c r="I23" s="32">
        <f>ROUND(H23/1.23,2)</f>
        <v>1300</v>
      </c>
      <c r="J23" s="32">
        <f t="shared" si="4"/>
        <v>299</v>
      </c>
      <c r="K23" s="32">
        <v>0</v>
      </c>
      <c r="L23" s="32">
        <v>0</v>
      </c>
      <c r="M23" s="61" t="s">
        <v>60</v>
      </c>
      <c r="N23" s="77" t="s">
        <v>109</v>
      </c>
      <c r="O23" s="61">
        <v>1</v>
      </c>
      <c r="P23" s="41" t="s">
        <v>71</v>
      </c>
    </row>
    <row r="24" spans="1:16" ht="144" x14ac:dyDescent="0.25">
      <c r="A24" s="103"/>
      <c r="B24" s="52" t="s">
        <v>83</v>
      </c>
      <c r="C24" s="61" t="s">
        <v>28</v>
      </c>
      <c r="D24" s="30" t="s">
        <v>139</v>
      </c>
      <c r="E24" s="31" t="s">
        <v>133</v>
      </c>
      <c r="F24" s="87">
        <v>44317</v>
      </c>
      <c r="G24" s="86">
        <v>44561</v>
      </c>
      <c r="H24" s="32">
        <v>1291</v>
      </c>
      <c r="I24" s="32">
        <f>ROUND(H24/1.23,2)</f>
        <v>1049.5899999999999</v>
      </c>
      <c r="J24" s="32">
        <f t="shared" si="4"/>
        <v>241.41000000000008</v>
      </c>
      <c r="K24" s="32">
        <v>0</v>
      </c>
      <c r="L24" s="32">
        <v>0</v>
      </c>
      <c r="M24" s="61" t="s">
        <v>60</v>
      </c>
      <c r="N24" s="77" t="s">
        <v>110</v>
      </c>
      <c r="O24" s="61">
        <v>1</v>
      </c>
      <c r="P24" s="41" t="s">
        <v>72</v>
      </c>
    </row>
    <row r="25" spans="1:16" s="37" customFormat="1" ht="268.5" customHeight="1" x14ac:dyDescent="0.25">
      <c r="A25" s="103"/>
      <c r="B25" s="52" t="s">
        <v>90</v>
      </c>
      <c r="C25" s="60" t="s">
        <v>28</v>
      </c>
      <c r="D25" s="97" t="s">
        <v>169</v>
      </c>
      <c r="E25" s="35" t="s">
        <v>171</v>
      </c>
      <c r="F25" s="89">
        <v>44317</v>
      </c>
      <c r="G25" s="90">
        <v>44561</v>
      </c>
      <c r="H25" s="36">
        <v>96110.56</v>
      </c>
      <c r="I25" s="36">
        <f t="shared" si="0"/>
        <v>88991.26</v>
      </c>
      <c r="J25" s="36">
        <f t="shared" si="3"/>
        <v>7119.3000000000029</v>
      </c>
      <c r="K25" s="36">
        <v>0</v>
      </c>
      <c r="L25" s="36">
        <v>0</v>
      </c>
      <c r="M25" s="60" t="s">
        <v>60</v>
      </c>
      <c r="N25" s="77" t="s">
        <v>170</v>
      </c>
      <c r="O25" s="60">
        <v>28</v>
      </c>
      <c r="P25" s="46" t="s">
        <v>73</v>
      </c>
    </row>
    <row r="26" spans="1:16" ht="263.25" customHeight="1" x14ac:dyDescent="0.25">
      <c r="A26" s="103"/>
      <c r="B26" s="52" t="s">
        <v>90</v>
      </c>
      <c r="C26" s="61" t="s">
        <v>28</v>
      </c>
      <c r="D26" s="30" t="s">
        <v>140</v>
      </c>
      <c r="E26" s="31" t="s">
        <v>91</v>
      </c>
      <c r="F26" s="87">
        <v>44317</v>
      </c>
      <c r="G26" s="86">
        <v>44561</v>
      </c>
      <c r="H26" s="32">
        <v>58121.599999999999</v>
      </c>
      <c r="I26" s="32">
        <f t="shared" si="0"/>
        <v>53816.3</v>
      </c>
      <c r="J26" s="32">
        <f t="shared" ref="J26:J29" si="5">H26-I26</f>
        <v>4305.2999999999956</v>
      </c>
      <c r="K26" s="32">
        <v>0</v>
      </c>
      <c r="L26" s="32">
        <v>0</v>
      </c>
      <c r="M26" s="61" t="s">
        <v>60</v>
      </c>
      <c r="N26" s="77" t="s">
        <v>111</v>
      </c>
      <c r="O26" s="61">
        <v>8</v>
      </c>
      <c r="P26" s="41" t="s">
        <v>74</v>
      </c>
    </row>
    <row r="27" spans="1:16" s="28" customFormat="1" ht="262.5" customHeight="1" x14ac:dyDescent="0.25">
      <c r="A27" s="103"/>
      <c r="B27" s="52" t="s">
        <v>89</v>
      </c>
      <c r="C27" s="61" t="s">
        <v>28</v>
      </c>
      <c r="D27" s="30" t="s">
        <v>141</v>
      </c>
      <c r="E27" s="31" t="s">
        <v>92</v>
      </c>
      <c r="F27" s="88">
        <v>44317</v>
      </c>
      <c r="G27" s="84">
        <v>44561</v>
      </c>
      <c r="H27" s="8">
        <v>7903.72</v>
      </c>
      <c r="I27" s="32">
        <f t="shared" si="0"/>
        <v>7318.26</v>
      </c>
      <c r="J27" s="32">
        <f t="shared" si="5"/>
        <v>585.46</v>
      </c>
      <c r="K27" s="32">
        <v>0</v>
      </c>
      <c r="L27" s="32">
        <v>0</v>
      </c>
      <c r="M27" s="61" t="s">
        <v>60</v>
      </c>
      <c r="N27" s="60" t="s">
        <v>112</v>
      </c>
      <c r="O27" s="61">
        <v>1</v>
      </c>
      <c r="P27" s="41" t="s">
        <v>75</v>
      </c>
    </row>
    <row r="28" spans="1:16" s="19" customFormat="1" ht="258.75" customHeight="1" x14ac:dyDescent="0.25">
      <c r="A28" s="103"/>
      <c r="B28" s="52" t="s">
        <v>89</v>
      </c>
      <c r="C28" s="61" t="s">
        <v>28</v>
      </c>
      <c r="D28" s="30" t="s">
        <v>142</v>
      </c>
      <c r="E28" s="31" t="s">
        <v>93</v>
      </c>
      <c r="F28" s="88">
        <v>44317</v>
      </c>
      <c r="G28" s="84">
        <v>44561</v>
      </c>
      <c r="H28" s="29">
        <v>37657.22</v>
      </c>
      <c r="I28" s="32">
        <f t="shared" si="0"/>
        <v>34867.800000000003</v>
      </c>
      <c r="J28" s="32">
        <f t="shared" si="5"/>
        <v>2789.4199999999983</v>
      </c>
      <c r="K28" s="32">
        <v>0</v>
      </c>
      <c r="L28" s="32">
        <f>H28</f>
        <v>37657.22</v>
      </c>
      <c r="M28" s="61" t="s">
        <v>60</v>
      </c>
      <c r="N28" s="60" t="s">
        <v>121</v>
      </c>
      <c r="O28" s="61">
        <v>2</v>
      </c>
      <c r="P28" s="41" t="s">
        <v>122</v>
      </c>
    </row>
    <row r="29" spans="1:16" ht="234" customHeight="1" x14ac:dyDescent="0.25">
      <c r="A29" s="103"/>
      <c r="B29" s="53" t="s">
        <v>89</v>
      </c>
      <c r="C29" s="44" t="s">
        <v>28</v>
      </c>
      <c r="D29" s="4" t="s">
        <v>143</v>
      </c>
      <c r="E29" s="1" t="s">
        <v>158</v>
      </c>
      <c r="F29" s="88">
        <v>44317</v>
      </c>
      <c r="G29" s="86">
        <v>44561</v>
      </c>
      <c r="H29" s="29">
        <v>34560</v>
      </c>
      <c r="I29" s="32">
        <f t="shared" si="0"/>
        <v>32000</v>
      </c>
      <c r="J29" s="32">
        <f t="shared" si="5"/>
        <v>2560</v>
      </c>
      <c r="K29" s="32">
        <v>0</v>
      </c>
      <c r="L29" s="32">
        <f>H29</f>
        <v>34560</v>
      </c>
      <c r="M29" s="44" t="s">
        <v>60</v>
      </c>
      <c r="N29" s="78" t="s">
        <v>113</v>
      </c>
      <c r="O29" s="44">
        <v>1</v>
      </c>
      <c r="P29" s="41" t="s">
        <v>123</v>
      </c>
    </row>
    <row r="30" spans="1:16" ht="30.75" customHeight="1" x14ac:dyDescent="0.25">
      <c r="A30" s="7"/>
      <c r="B30" s="7"/>
      <c r="C30" s="17"/>
      <c r="D30" s="17"/>
      <c r="E30" s="18"/>
      <c r="F30" s="18"/>
      <c r="G30" s="62" t="s">
        <v>11</v>
      </c>
      <c r="H30" s="63">
        <f>SUM(H12:H29)</f>
        <v>1913700.0000000002</v>
      </c>
      <c r="I30" s="63">
        <f>SUM(I12:I29)</f>
        <v>1681160.8</v>
      </c>
      <c r="J30" s="63">
        <f>SUM(J12:J29)</f>
        <v>232539.19999999995</v>
      </c>
      <c r="K30" s="63">
        <f>SUM(K12:K29)</f>
        <v>799992</v>
      </c>
      <c r="L30" s="63">
        <f>SUM(L12:L29)</f>
        <v>1219648.44</v>
      </c>
      <c r="M30" s="17"/>
      <c r="N30" s="17"/>
      <c r="O30" s="17"/>
      <c r="P30" s="18"/>
    </row>
    <row r="31" spans="1:16" x14ac:dyDescent="0.25">
      <c r="A31" s="7"/>
      <c r="B31" s="7"/>
      <c r="C31" s="17"/>
      <c r="D31" s="17"/>
      <c r="E31" s="18"/>
      <c r="F31" s="18"/>
      <c r="G31" s="20"/>
      <c r="H31" s="21"/>
      <c r="I31" s="21"/>
      <c r="J31" s="21"/>
      <c r="K31" s="21"/>
      <c r="L31" s="21"/>
      <c r="M31" s="22"/>
      <c r="N31" s="22"/>
      <c r="O31" s="17"/>
      <c r="P31" s="18"/>
    </row>
    <row r="32" spans="1:16" ht="15" customHeight="1" x14ac:dyDescent="0.25">
      <c r="A32" s="7"/>
      <c r="B32" s="7"/>
      <c r="C32" s="17"/>
      <c r="D32" s="17"/>
      <c r="E32" s="18"/>
      <c r="F32" s="18"/>
      <c r="G32" s="20"/>
      <c r="H32" s="21"/>
      <c r="I32" s="21"/>
      <c r="J32" s="21"/>
      <c r="K32" s="21"/>
      <c r="L32" s="21"/>
      <c r="M32" s="22"/>
      <c r="N32" s="22"/>
      <c r="O32" s="17"/>
      <c r="P32" s="18"/>
    </row>
    <row r="33" spans="1:16" ht="281.25" customHeight="1" x14ac:dyDescent="0.25">
      <c r="A33" s="38" t="s">
        <v>1</v>
      </c>
      <c r="B33" s="53" t="s">
        <v>124</v>
      </c>
      <c r="C33" s="55" t="s">
        <v>28</v>
      </c>
      <c r="D33" s="43" t="s">
        <v>161</v>
      </c>
      <c r="E33" s="46" t="s">
        <v>160</v>
      </c>
      <c r="F33" s="87">
        <v>44317</v>
      </c>
      <c r="G33" s="86">
        <v>44561</v>
      </c>
      <c r="H33" s="42">
        <v>12300</v>
      </c>
      <c r="I33" s="42">
        <v>10000</v>
      </c>
      <c r="J33" s="42">
        <v>2300</v>
      </c>
      <c r="K33" s="42">
        <v>0</v>
      </c>
      <c r="L33" s="42">
        <v>0</v>
      </c>
      <c r="M33" s="55" t="s">
        <v>60</v>
      </c>
      <c r="N33" s="78" t="s">
        <v>145</v>
      </c>
      <c r="O33" s="55">
        <v>5</v>
      </c>
      <c r="P33" s="41" t="s">
        <v>114</v>
      </c>
    </row>
    <row r="34" spans="1:16" ht="22.5" customHeight="1" x14ac:dyDescent="0.25">
      <c r="A34" s="7"/>
      <c r="B34" s="7"/>
      <c r="C34" s="17"/>
      <c r="D34" s="17"/>
      <c r="E34" s="18"/>
      <c r="F34" s="18"/>
      <c r="G34" s="62" t="s">
        <v>11</v>
      </c>
      <c r="H34" s="63">
        <f>SUM(H33:H33)</f>
        <v>12300</v>
      </c>
      <c r="I34" s="63">
        <f>SUM(I33:I33)</f>
        <v>10000</v>
      </c>
      <c r="J34" s="63">
        <f>SUM(J33:J33)</f>
        <v>2300</v>
      </c>
      <c r="K34" s="63">
        <f>SUM(K33:K33)</f>
        <v>0</v>
      </c>
      <c r="L34" s="63">
        <f>SUM(L33:L33)</f>
        <v>0</v>
      </c>
      <c r="M34" s="17"/>
      <c r="N34" s="17"/>
      <c r="O34" s="17"/>
      <c r="P34" s="18"/>
    </row>
    <row r="35" spans="1:16" x14ac:dyDescent="0.25">
      <c r="A35" s="7"/>
      <c r="B35" s="7"/>
      <c r="C35" s="17"/>
      <c r="D35" s="17"/>
      <c r="E35" s="18"/>
      <c r="F35" s="18"/>
      <c r="G35" s="20"/>
      <c r="H35" s="21"/>
      <c r="I35" s="21"/>
      <c r="J35" s="21"/>
      <c r="K35" s="21"/>
      <c r="L35" s="21"/>
      <c r="M35" s="22"/>
      <c r="N35" s="22"/>
      <c r="O35" s="17"/>
      <c r="P35" s="18"/>
    </row>
    <row r="36" spans="1:16" x14ac:dyDescent="0.25">
      <c r="A36" s="7"/>
      <c r="B36" s="7"/>
      <c r="C36" s="17"/>
      <c r="D36" s="17"/>
      <c r="E36" s="18"/>
      <c r="F36" s="18"/>
      <c r="G36" s="20"/>
      <c r="H36" s="21"/>
      <c r="I36" s="21"/>
      <c r="J36" s="21"/>
      <c r="K36" s="21"/>
      <c r="L36" s="21"/>
      <c r="M36" s="22"/>
      <c r="N36" s="22"/>
      <c r="O36" s="17"/>
      <c r="P36" s="18"/>
    </row>
    <row r="37" spans="1:16" ht="409.6" customHeight="1" x14ac:dyDescent="0.25">
      <c r="A37" s="103" t="s">
        <v>2</v>
      </c>
      <c r="B37" s="53" t="s">
        <v>79</v>
      </c>
      <c r="C37" s="44" t="s">
        <v>28</v>
      </c>
      <c r="D37" s="4" t="s">
        <v>38</v>
      </c>
      <c r="E37" s="43" t="s">
        <v>125</v>
      </c>
      <c r="F37" s="83">
        <v>44470</v>
      </c>
      <c r="G37" s="84">
        <v>44561</v>
      </c>
      <c r="H37" s="42">
        <v>12000</v>
      </c>
      <c r="I37" s="42">
        <v>12000</v>
      </c>
      <c r="J37" s="42">
        <v>0</v>
      </c>
      <c r="K37" s="42">
        <v>0</v>
      </c>
      <c r="L37" s="42">
        <v>0</v>
      </c>
      <c r="M37" s="55" t="s">
        <v>80</v>
      </c>
      <c r="N37" s="55" t="s">
        <v>39</v>
      </c>
      <c r="O37" s="55">
        <v>40</v>
      </c>
      <c r="P37" s="55" t="s">
        <v>126</v>
      </c>
    </row>
    <row r="38" spans="1:16" ht="409.6" customHeight="1" x14ac:dyDescent="0.25">
      <c r="A38" s="103"/>
      <c r="B38" s="53" t="s">
        <v>79</v>
      </c>
      <c r="C38" s="39" t="s">
        <v>28</v>
      </c>
      <c r="D38" s="39" t="s">
        <v>155</v>
      </c>
      <c r="E38" s="46" t="s">
        <v>127</v>
      </c>
      <c r="F38" s="83">
        <v>44562</v>
      </c>
      <c r="G38" s="84">
        <v>44865</v>
      </c>
      <c r="H38" s="42">
        <v>58000</v>
      </c>
      <c r="I38" s="42">
        <v>58000</v>
      </c>
      <c r="J38" s="42">
        <v>0</v>
      </c>
      <c r="K38" s="42">
        <v>0</v>
      </c>
      <c r="L38" s="42">
        <v>0</v>
      </c>
      <c r="M38" s="43" t="s">
        <v>80</v>
      </c>
      <c r="N38" s="43" t="s">
        <v>116</v>
      </c>
      <c r="O38" s="55">
        <v>400</v>
      </c>
      <c r="P38" s="55" t="s">
        <v>128</v>
      </c>
    </row>
    <row r="39" spans="1:16" ht="409.6" customHeight="1" x14ac:dyDescent="0.25">
      <c r="A39" s="103"/>
      <c r="B39" s="53" t="s">
        <v>79</v>
      </c>
      <c r="C39" s="44" t="s">
        <v>28</v>
      </c>
      <c r="D39" s="4" t="s">
        <v>154</v>
      </c>
      <c r="E39" s="43" t="s">
        <v>129</v>
      </c>
      <c r="F39" s="85">
        <v>44562</v>
      </c>
      <c r="G39" s="86">
        <v>44865</v>
      </c>
      <c r="H39" s="42">
        <v>4000</v>
      </c>
      <c r="I39" s="42">
        <v>4000</v>
      </c>
      <c r="J39" s="42">
        <v>0</v>
      </c>
      <c r="K39" s="54">
        <v>0</v>
      </c>
      <c r="L39" s="54">
        <v>0</v>
      </c>
      <c r="M39" s="55" t="s">
        <v>80</v>
      </c>
      <c r="N39" s="55" t="s">
        <v>115</v>
      </c>
      <c r="O39" s="55">
        <v>40</v>
      </c>
      <c r="P39" s="56" t="s">
        <v>130</v>
      </c>
    </row>
    <row r="40" spans="1:16" ht="24.75" customHeight="1" x14ac:dyDescent="0.25">
      <c r="A40" s="7"/>
      <c r="B40" s="7"/>
      <c r="C40" s="17"/>
      <c r="D40" s="17"/>
      <c r="E40" s="18"/>
      <c r="F40" s="18"/>
      <c r="G40" s="62" t="s">
        <v>11</v>
      </c>
      <c r="H40" s="63">
        <f>SUM(H37:H39)</f>
        <v>74000</v>
      </c>
      <c r="I40" s="63">
        <f>SUM(I37:I39)</f>
        <v>74000</v>
      </c>
      <c r="J40" s="63">
        <f>SUM(J37:J39)</f>
        <v>0</v>
      </c>
      <c r="K40" s="63">
        <f t="shared" ref="K40:L40" si="6">SUM(K37:K39)</f>
        <v>0</v>
      </c>
      <c r="L40" s="63">
        <f t="shared" si="6"/>
        <v>0</v>
      </c>
      <c r="M40" s="17"/>
      <c r="N40" s="17"/>
      <c r="O40" s="17"/>
      <c r="P40" s="18"/>
    </row>
    <row r="41" spans="1:16" x14ac:dyDescent="0.25">
      <c r="A41" s="7"/>
      <c r="B41" s="7"/>
      <c r="C41" s="17"/>
      <c r="D41" s="17"/>
      <c r="E41" s="18"/>
      <c r="F41" s="18"/>
      <c r="G41" s="20"/>
      <c r="H41" s="21"/>
      <c r="I41" s="21"/>
      <c r="J41" s="21"/>
      <c r="K41" s="21"/>
      <c r="L41" s="21"/>
      <c r="M41" s="22"/>
      <c r="N41" s="22"/>
      <c r="O41" s="17"/>
      <c r="P41" s="18"/>
    </row>
    <row r="42" spans="1:16" x14ac:dyDescent="0.25">
      <c r="A42" s="7"/>
      <c r="B42" s="7"/>
      <c r="C42" s="17"/>
      <c r="D42" s="17"/>
      <c r="E42" s="18"/>
      <c r="F42" s="18"/>
      <c r="G42" s="20"/>
      <c r="H42" s="21"/>
      <c r="I42" s="21"/>
      <c r="J42" s="21"/>
      <c r="K42" s="21"/>
      <c r="L42" s="21"/>
      <c r="M42" s="22"/>
      <c r="N42" s="22"/>
      <c r="O42" s="17"/>
      <c r="P42" s="18"/>
    </row>
    <row r="43" spans="1:16" x14ac:dyDescent="0.25">
      <c r="A43" s="7"/>
      <c r="B43" s="7"/>
      <c r="C43" s="17"/>
      <c r="D43" s="17"/>
      <c r="E43" s="18"/>
      <c r="F43" s="18"/>
      <c r="G43" s="20"/>
      <c r="H43" s="21"/>
      <c r="I43" s="21"/>
      <c r="J43" s="21"/>
      <c r="K43" s="21"/>
      <c r="L43" s="21"/>
      <c r="M43" s="22"/>
      <c r="N43" s="22"/>
      <c r="O43" s="17"/>
      <c r="P43" s="18"/>
    </row>
    <row r="44" spans="1:16" ht="153" customHeight="1" x14ac:dyDescent="0.25">
      <c r="A44" s="110" t="s">
        <v>3</v>
      </c>
      <c r="B44" s="49" t="s">
        <v>131</v>
      </c>
      <c r="C44" s="57" t="s">
        <v>28</v>
      </c>
      <c r="D44" s="48" t="s">
        <v>157</v>
      </c>
      <c r="E44" s="57" t="s">
        <v>162</v>
      </c>
      <c r="F44" s="64">
        <v>44317</v>
      </c>
      <c r="G44" s="72">
        <v>44865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66" t="s">
        <v>51</v>
      </c>
      <c r="N44" s="66" t="s">
        <v>94</v>
      </c>
      <c r="O44" s="44">
        <v>1</v>
      </c>
      <c r="P44" s="1" t="s">
        <v>163</v>
      </c>
    </row>
    <row r="45" spans="1:16" ht="152.25" customHeight="1" x14ac:dyDescent="0.25">
      <c r="A45" s="110"/>
      <c r="B45" s="50" t="s">
        <v>47</v>
      </c>
      <c r="C45" s="57" t="s">
        <v>28</v>
      </c>
      <c r="D45" s="96" t="s">
        <v>156</v>
      </c>
      <c r="E45" s="57" t="s">
        <v>120</v>
      </c>
      <c r="F45" s="73">
        <v>44317</v>
      </c>
      <c r="G45" s="72">
        <v>44865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59" t="s">
        <v>48</v>
      </c>
      <c r="N45" s="59" t="s">
        <v>54</v>
      </c>
      <c r="O45" s="67">
        <v>7</v>
      </c>
      <c r="P45" s="1" t="s">
        <v>163</v>
      </c>
    </row>
    <row r="46" spans="1:16" ht="152.25" customHeight="1" x14ac:dyDescent="0.25">
      <c r="A46" s="110"/>
      <c r="B46" s="51" t="s">
        <v>43</v>
      </c>
      <c r="C46" s="57" t="s">
        <v>28</v>
      </c>
      <c r="D46" s="99" t="s">
        <v>44</v>
      </c>
      <c r="E46" s="78" t="s">
        <v>119</v>
      </c>
      <c r="F46" s="65">
        <v>44317</v>
      </c>
      <c r="G46" s="72">
        <v>44865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44" t="s">
        <v>53</v>
      </c>
      <c r="N46" s="44" t="s">
        <v>132</v>
      </c>
      <c r="O46" s="44">
        <v>4</v>
      </c>
      <c r="P46" s="1" t="s">
        <v>164</v>
      </c>
    </row>
    <row r="47" spans="1:16" ht="126" customHeight="1" x14ac:dyDescent="0.25">
      <c r="A47" s="110"/>
      <c r="B47" s="94" t="s">
        <v>117</v>
      </c>
      <c r="C47" s="81" t="s">
        <v>28</v>
      </c>
      <c r="D47" s="95" t="s">
        <v>159</v>
      </c>
      <c r="E47" s="76" t="s">
        <v>144</v>
      </c>
      <c r="F47" s="93">
        <v>44317</v>
      </c>
      <c r="G47" s="93">
        <v>44865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76" t="s">
        <v>97</v>
      </c>
      <c r="N47" s="76" t="s">
        <v>96</v>
      </c>
      <c r="O47" s="82">
        <v>1</v>
      </c>
      <c r="P47" s="67" t="s">
        <v>165</v>
      </c>
    </row>
    <row r="48" spans="1:16" x14ac:dyDescent="0.25">
      <c r="A48" s="7"/>
      <c r="B48" s="7"/>
      <c r="C48" s="17"/>
      <c r="D48" s="17"/>
      <c r="E48" s="18"/>
      <c r="F48" s="18"/>
      <c r="G48" s="79" t="s">
        <v>11</v>
      </c>
      <c r="H48" s="80">
        <f>SUM(H46:H46)</f>
        <v>0</v>
      </c>
      <c r="I48" s="80">
        <f>SUM(I46:I46)</f>
        <v>0</v>
      </c>
      <c r="J48" s="80">
        <f>SUM(J46:J46)</f>
        <v>0</v>
      </c>
      <c r="K48" s="80">
        <f>SUM(K46:K46)</f>
        <v>0</v>
      </c>
      <c r="L48" s="80">
        <f>SUM(L46:L46)</f>
        <v>0</v>
      </c>
      <c r="M48" s="17"/>
      <c r="N48" s="17"/>
      <c r="O48" s="17"/>
      <c r="P48" s="18"/>
    </row>
    <row r="49" spans="1:16" x14ac:dyDescent="0.25">
      <c r="A49" s="7"/>
      <c r="B49" s="7"/>
      <c r="C49" s="17"/>
      <c r="D49" s="17"/>
      <c r="E49" s="18"/>
      <c r="F49" s="18"/>
      <c r="G49" s="19"/>
      <c r="H49" s="19"/>
      <c r="I49" s="19"/>
      <c r="J49" s="19"/>
      <c r="K49" s="19"/>
      <c r="L49" s="19"/>
      <c r="M49" s="17"/>
      <c r="N49" s="17"/>
      <c r="O49" s="17"/>
      <c r="P49" s="18"/>
    </row>
    <row r="50" spans="1:16" ht="26.25" customHeight="1" x14ac:dyDescent="0.25">
      <c r="E50" s="2"/>
      <c r="F50" s="2"/>
      <c r="G50" s="68" t="s">
        <v>12</v>
      </c>
      <c r="H50" s="69">
        <f>H30+H34++H40+H48</f>
        <v>2000000.0000000002</v>
      </c>
      <c r="I50" s="70">
        <f>I30+I34+I40+I48</f>
        <v>1765160.8</v>
      </c>
      <c r="J50" s="70">
        <f>J30+J34+J40+J48</f>
        <v>234839.19999999995</v>
      </c>
      <c r="K50" s="70">
        <f>K30+K34+K40+K48</f>
        <v>799992</v>
      </c>
      <c r="L50" s="70">
        <f>L30+L34+L40+L48</f>
        <v>1219648.44</v>
      </c>
    </row>
    <row r="51" spans="1:16" x14ac:dyDescent="0.25">
      <c r="E51" s="2"/>
      <c r="F51" s="2"/>
    </row>
    <row r="52" spans="1:16" x14ac:dyDescent="0.25">
      <c r="A52" s="2" t="s">
        <v>35</v>
      </c>
      <c r="B52" s="71">
        <v>4</v>
      </c>
    </row>
    <row r="54" spans="1:16" x14ac:dyDescent="0.25">
      <c r="A54" s="100" t="s">
        <v>172</v>
      </c>
      <c r="B54" s="100"/>
      <c r="I54" s="58"/>
    </row>
    <row r="55" spans="1:16" x14ac:dyDescent="0.25">
      <c r="A55"/>
      <c r="B55"/>
    </row>
    <row r="56" spans="1:16" x14ac:dyDescent="0.25">
      <c r="A56"/>
      <c r="B56"/>
    </row>
    <row r="57" spans="1:16" x14ac:dyDescent="0.25">
      <c r="A57" t="s">
        <v>13</v>
      </c>
      <c r="B57"/>
      <c r="C57" s="3" t="s">
        <v>76</v>
      </c>
    </row>
    <row r="58" spans="1:16" x14ac:dyDescent="0.25">
      <c r="A58" s="12" t="s">
        <v>14</v>
      </c>
      <c r="B58" s="12"/>
    </row>
  </sheetData>
  <mergeCells count="18">
    <mergeCell ref="A6:B6"/>
    <mergeCell ref="H9:J9"/>
    <mergeCell ref="F9:G9"/>
    <mergeCell ref="P10:P11"/>
    <mergeCell ref="M10:M11"/>
    <mergeCell ref="B10:B11"/>
    <mergeCell ref="D10:D11"/>
    <mergeCell ref="F10:G10"/>
    <mergeCell ref="N10:O10"/>
    <mergeCell ref="A54:B54"/>
    <mergeCell ref="N9:O9"/>
    <mergeCell ref="A37:A39"/>
    <mergeCell ref="H10:J10"/>
    <mergeCell ref="A10:A11"/>
    <mergeCell ref="C10:C11"/>
    <mergeCell ref="E10:E11"/>
    <mergeCell ref="A12:A29"/>
    <mergeCell ref="A44:A47"/>
  </mergeCells>
  <dataValidations count="1">
    <dataValidation type="list" allowBlank="1" showInputMessage="1" showErrorMessage="1" sqref="C12:C46 C48:C49">
      <formula1>$S$7:$S$8</formula1>
    </dataValidation>
  </dataValidations>
  <pageMargins left="0.7" right="0.7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Budżet projektu</vt:lpstr>
      <vt:lpstr>'Budżet projektu'!Obszar_wydruku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2021-03-19T08:37:29Z</dcterms:modified>
</cp:coreProperties>
</file>